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0" windowWidth="10185" windowHeight="13200"/>
  </bookViews>
  <sheets>
    <sheet name="Лист1" sheetId="4" r:id="rId1"/>
    <sheet name="Лист1 (2)" sheetId="6" r:id="rId2"/>
    <sheet name="Лист2" sheetId="5" r:id="rId3"/>
  </sheets>
  <definedNames>
    <definedName name="_xlnm._FilterDatabase" localSheetId="0" hidden="1">Лист1!$A$9:$AB$135</definedName>
    <definedName name="sub_1115" localSheetId="0">Лист1!$A$36</definedName>
    <definedName name="sub_1115" localSheetId="1">'Лист1 (2)'!$A$42</definedName>
    <definedName name="_xlnm.Print_Area" localSheetId="0">Лист1!$A$1:$O$136</definedName>
    <definedName name="_xlnm.Print_Area" localSheetId="1">'Лист1 (2)'!$A$1:$J$231</definedName>
  </definedNames>
  <calcPr calcId="144525"/>
</workbook>
</file>

<file path=xl/calcChain.xml><?xml version="1.0" encoding="utf-8"?>
<calcChain xmlns="http://schemas.openxmlformats.org/spreadsheetml/2006/main">
  <c r="O52" i="4" l="1"/>
  <c r="N52" i="4"/>
  <c r="M52" i="4"/>
  <c r="L52" i="4"/>
  <c r="K52" i="4"/>
  <c r="J52" i="4"/>
  <c r="I52" i="4"/>
  <c r="H52" i="4"/>
  <c r="G52" i="4"/>
  <c r="F52" i="4"/>
  <c r="O53" i="4"/>
  <c r="N53" i="4"/>
  <c r="M53" i="4"/>
  <c r="L53" i="4"/>
  <c r="K53" i="4"/>
  <c r="J53" i="4"/>
  <c r="I53" i="4"/>
  <c r="H53" i="4"/>
  <c r="G53" i="4"/>
  <c r="F53" i="4"/>
  <c r="O54" i="4"/>
  <c r="N54" i="4"/>
  <c r="M54" i="4"/>
  <c r="L54" i="4"/>
  <c r="K54" i="4"/>
  <c r="J54" i="4"/>
  <c r="I54" i="4"/>
  <c r="H54" i="4"/>
  <c r="G54" i="4"/>
  <c r="F54" i="4"/>
  <c r="O55" i="4"/>
  <c r="N55" i="4"/>
  <c r="M55" i="4"/>
  <c r="L55" i="4"/>
  <c r="K55" i="4"/>
  <c r="J55" i="4"/>
  <c r="I55" i="4"/>
  <c r="H55" i="4"/>
  <c r="G55" i="4"/>
  <c r="F55" i="4"/>
  <c r="K81" i="4"/>
  <c r="J123" i="4"/>
  <c r="J116" i="4" s="1"/>
  <c r="J121" i="4"/>
  <c r="J114" i="4" s="1"/>
  <c r="J30" i="4" l="1"/>
  <c r="K87" i="4" l="1"/>
  <c r="O81" i="4"/>
  <c r="N81" i="4"/>
  <c r="M81" i="4"/>
  <c r="L81" i="4"/>
  <c r="J81" i="4"/>
  <c r="I81" i="4"/>
  <c r="H81" i="4"/>
  <c r="G81" i="4"/>
  <c r="F81" i="4"/>
  <c r="E81" i="4"/>
  <c r="D86" i="4"/>
  <c r="D85" i="4"/>
  <c r="D84" i="4"/>
  <c r="D83" i="4"/>
  <c r="D81" i="4" l="1"/>
  <c r="E22" i="4"/>
  <c r="F22" i="4"/>
  <c r="E24" i="4"/>
  <c r="F24" i="4"/>
  <c r="O20" i="4" l="1"/>
  <c r="N20" i="4"/>
  <c r="M20" i="4"/>
  <c r="L20" i="4"/>
  <c r="K20" i="4"/>
  <c r="J20" i="4"/>
  <c r="I20" i="4"/>
  <c r="H20" i="4"/>
  <c r="G20" i="4"/>
  <c r="F20" i="4"/>
  <c r="E20" i="4"/>
  <c r="O19" i="4"/>
  <c r="N19" i="4"/>
  <c r="M19" i="4"/>
  <c r="L19" i="4"/>
  <c r="K19" i="4"/>
  <c r="J19" i="4"/>
  <c r="I19" i="4"/>
  <c r="H19" i="4"/>
  <c r="G19" i="4"/>
  <c r="F19" i="4"/>
  <c r="E19" i="4"/>
  <c r="O21" i="4"/>
  <c r="N21" i="4"/>
  <c r="M21" i="4"/>
  <c r="L21" i="4"/>
  <c r="K21" i="4"/>
  <c r="J21" i="4"/>
  <c r="I21" i="4"/>
  <c r="H21" i="4"/>
  <c r="G21" i="4"/>
  <c r="F21" i="4"/>
  <c r="E21" i="4"/>
  <c r="N22" i="4"/>
  <c r="M22" i="4"/>
  <c r="L22" i="4"/>
  <c r="K22" i="4"/>
  <c r="J22" i="4"/>
  <c r="I22" i="4"/>
  <c r="H22" i="4"/>
  <c r="G22" i="4"/>
  <c r="O22" i="4"/>
  <c r="O24" i="4" l="1"/>
  <c r="N24" i="4"/>
  <c r="M24" i="4"/>
  <c r="L24" i="4"/>
  <c r="K24" i="4"/>
  <c r="J24" i="4"/>
  <c r="I24" i="4"/>
  <c r="H24" i="4"/>
  <c r="G24" i="4"/>
  <c r="O30" i="4"/>
  <c r="N30" i="4"/>
  <c r="M30" i="4"/>
  <c r="L30" i="4"/>
  <c r="K30" i="4"/>
  <c r="I30" i="4"/>
  <c r="H30" i="4"/>
  <c r="G30" i="4"/>
  <c r="F30" i="4"/>
  <c r="O43" i="4"/>
  <c r="N43" i="4"/>
  <c r="M43" i="4"/>
  <c r="L43" i="4"/>
  <c r="K43" i="4"/>
  <c r="J43" i="4"/>
  <c r="I43" i="4"/>
  <c r="H43" i="4"/>
  <c r="G43" i="4"/>
  <c r="F43" i="4"/>
  <c r="O57" i="4"/>
  <c r="N57" i="4"/>
  <c r="M57" i="4"/>
  <c r="L57" i="4"/>
  <c r="K57" i="4"/>
  <c r="J57" i="4"/>
  <c r="I57" i="4"/>
  <c r="H57" i="4"/>
  <c r="G57" i="4"/>
  <c r="F57" i="4"/>
  <c r="O63" i="4"/>
  <c r="N63" i="4"/>
  <c r="M63" i="4"/>
  <c r="L63" i="4"/>
  <c r="K63" i="4"/>
  <c r="J63" i="4"/>
  <c r="I63" i="4"/>
  <c r="H63" i="4"/>
  <c r="G63" i="4"/>
  <c r="F63" i="4"/>
  <c r="O69" i="4"/>
  <c r="N69" i="4"/>
  <c r="M69" i="4"/>
  <c r="L69" i="4"/>
  <c r="K69" i="4"/>
  <c r="J69" i="4"/>
  <c r="I69" i="4"/>
  <c r="H69" i="4"/>
  <c r="G69" i="4"/>
  <c r="F69" i="4"/>
  <c r="O75" i="4"/>
  <c r="N75" i="4"/>
  <c r="M75" i="4"/>
  <c r="L75" i="4"/>
  <c r="K75" i="4"/>
  <c r="J75" i="4"/>
  <c r="I75" i="4"/>
  <c r="H75" i="4"/>
  <c r="G75" i="4"/>
  <c r="F75" i="4"/>
  <c r="O87" i="4"/>
  <c r="N87" i="4"/>
  <c r="M87" i="4"/>
  <c r="L87" i="4"/>
  <c r="J87" i="4"/>
  <c r="I87" i="4"/>
  <c r="H87" i="4"/>
  <c r="G87" i="4"/>
  <c r="F87" i="4"/>
  <c r="O93" i="4"/>
  <c r="N93" i="4"/>
  <c r="M93" i="4"/>
  <c r="L93" i="4"/>
  <c r="K93" i="4"/>
  <c r="J93" i="4"/>
  <c r="I93" i="4"/>
  <c r="H93" i="4"/>
  <c r="G93" i="4"/>
  <c r="O99" i="4"/>
  <c r="N99" i="4"/>
  <c r="M99" i="4"/>
  <c r="L99" i="4"/>
  <c r="K99" i="4"/>
  <c r="J99" i="4"/>
  <c r="I99" i="4"/>
  <c r="H99" i="4"/>
  <c r="G99" i="4"/>
  <c r="F99" i="4"/>
  <c r="O105" i="4"/>
  <c r="N105" i="4"/>
  <c r="M105" i="4"/>
  <c r="L105" i="4"/>
  <c r="K105" i="4"/>
  <c r="J105" i="4"/>
  <c r="I105" i="4"/>
  <c r="H105" i="4"/>
  <c r="G105" i="4"/>
  <c r="F105" i="4"/>
  <c r="G111" i="4"/>
  <c r="F111" i="4"/>
  <c r="G118" i="4"/>
  <c r="F118" i="4"/>
  <c r="O124" i="4"/>
  <c r="N124" i="4"/>
  <c r="M124" i="4"/>
  <c r="L124" i="4"/>
  <c r="K124" i="4"/>
  <c r="J124" i="4"/>
  <c r="I124" i="4"/>
  <c r="H124" i="4"/>
  <c r="G124" i="4"/>
  <c r="F124" i="4"/>
  <c r="O130" i="4"/>
  <c r="N130" i="4"/>
  <c r="M130" i="4"/>
  <c r="L130" i="4"/>
  <c r="K130" i="4"/>
  <c r="J130" i="4"/>
  <c r="I130" i="4"/>
  <c r="H130" i="4"/>
  <c r="G130" i="4"/>
  <c r="F130" i="4"/>
  <c r="E130" i="4"/>
  <c r="E124" i="4"/>
  <c r="E118" i="4"/>
  <c r="E99" i="4"/>
  <c r="E93" i="4"/>
  <c r="E87" i="4"/>
  <c r="E75" i="4"/>
  <c r="E69" i="4"/>
  <c r="O41" i="4"/>
  <c r="N41" i="4"/>
  <c r="M41" i="4"/>
  <c r="L41" i="4"/>
  <c r="K41" i="4"/>
  <c r="J41" i="4"/>
  <c r="I41" i="4"/>
  <c r="H41" i="4"/>
  <c r="G41" i="4"/>
  <c r="O40" i="4"/>
  <c r="N40" i="4"/>
  <c r="M40" i="4"/>
  <c r="L40" i="4"/>
  <c r="K40" i="4"/>
  <c r="J40" i="4"/>
  <c r="H40" i="4"/>
  <c r="G40" i="4"/>
  <c r="M39" i="4"/>
  <c r="I39" i="4"/>
  <c r="O38" i="4"/>
  <c r="N38" i="4"/>
  <c r="M38" i="4"/>
  <c r="L38" i="4"/>
  <c r="K38" i="4"/>
  <c r="J38" i="4"/>
  <c r="I38" i="4"/>
  <c r="H38" i="4"/>
  <c r="F40" i="4"/>
  <c r="F39" i="4"/>
  <c r="E55" i="4"/>
  <c r="E54" i="4"/>
  <c r="E53" i="4"/>
  <c r="E52" i="4"/>
  <c r="D135" i="4"/>
  <c r="D134" i="4"/>
  <c r="D133" i="4"/>
  <c r="D132" i="4"/>
  <c r="D129" i="4"/>
  <c r="D128" i="4"/>
  <c r="D127" i="4"/>
  <c r="D126" i="4"/>
  <c r="D120" i="4"/>
  <c r="D29" i="4"/>
  <c r="D28" i="4"/>
  <c r="D27" i="4"/>
  <c r="D26" i="4"/>
  <c r="D35" i="4"/>
  <c r="D34" i="4"/>
  <c r="D33" i="4"/>
  <c r="D32" i="4"/>
  <c r="D48" i="4"/>
  <c r="D47" i="4"/>
  <c r="D46" i="4"/>
  <c r="D45" i="4"/>
  <c r="D62" i="4"/>
  <c r="D61" i="4"/>
  <c r="D60" i="4"/>
  <c r="D59" i="4"/>
  <c r="D68" i="4"/>
  <c r="D67" i="4"/>
  <c r="D66" i="4"/>
  <c r="D65" i="4"/>
  <c r="D71" i="4"/>
  <c r="D72" i="4"/>
  <c r="D73" i="4"/>
  <c r="D74" i="4"/>
  <c r="D77" i="4"/>
  <c r="D78" i="4"/>
  <c r="D79" i="4"/>
  <c r="D80" i="4"/>
  <c r="D89" i="4"/>
  <c r="D90" i="4"/>
  <c r="D91" i="4"/>
  <c r="D92" i="4"/>
  <c r="D96" i="4"/>
  <c r="D97" i="4"/>
  <c r="D101" i="4"/>
  <c r="D99" i="4" s="1"/>
  <c r="D102" i="4"/>
  <c r="D103" i="4"/>
  <c r="D104" i="4"/>
  <c r="D107" i="4"/>
  <c r="D105" i="4" s="1"/>
  <c r="D108" i="4"/>
  <c r="D109" i="4"/>
  <c r="D110" i="4"/>
  <c r="D113" i="4"/>
  <c r="D69" i="4" l="1"/>
  <c r="D130" i="4"/>
  <c r="D63" i="4"/>
  <c r="D57" i="4"/>
  <c r="G50" i="4"/>
  <c r="O50" i="4"/>
  <c r="D43" i="4"/>
  <c r="N50" i="4"/>
  <c r="L50" i="4"/>
  <c r="J50" i="4"/>
  <c r="K50" i="4"/>
  <c r="D87" i="4"/>
  <c r="D30" i="4"/>
  <c r="D75" i="4"/>
  <c r="H50" i="4"/>
  <c r="D55" i="4"/>
  <c r="D24" i="4"/>
  <c r="D124" i="4"/>
  <c r="D52" i="4"/>
  <c r="D54" i="4"/>
  <c r="I50" i="4"/>
  <c r="M50" i="4"/>
  <c r="J39" i="4"/>
  <c r="J36" i="4" s="1"/>
  <c r="N39" i="4"/>
  <c r="N36" i="4" s="1"/>
  <c r="I40" i="4"/>
  <c r="F50" i="4"/>
  <c r="G38" i="4"/>
  <c r="G39" i="4"/>
  <c r="G36" i="4" s="1"/>
  <c r="K39" i="4"/>
  <c r="K36" i="4" s="1"/>
  <c r="O39" i="4"/>
  <c r="O36" i="4" s="1"/>
  <c r="H39" i="4"/>
  <c r="H36" i="4" s="1"/>
  <c r="L39" i="4"/>
  <c r="L36" i="4" s="1"/>
  <c r="I36" i="4"/>
  <c r="M36" i="4"/>
  <c r="D53" i="4"/>
  <c r="N123" i="4"/>
  <c r="M123" i="4"/>
  <c r="M116" i="4" s="1"/>
  <c r="L123" i="4"/>
  <c r="L116" i="4" s="1"/>
  <c r="K123" i="4"/>
  <c r="K116" i="4" s="1"/>
  <c r="N122" i="4"/>
  <c r="M122" i="4"/>
  <c r="M115" i="4" s="1"/>
  <c r="L122" i="4"/>
  <c r="L115" i="4" s="1"/>
  <c r="K122" i="4"/>
  <c r="K115" i="4" s="1"/>
  <c r="N121" i="4"/>
  <c r="N118" i="4" s="1"/>
  <c r="M121" i="4"/>
  <c r="M118" i="4" s="1"/>
  <c r="L121" i="4"/>
  <c r="L118" i="4" s="1"/>
  <c r="K121" i="4"/>
  <c r="N116" i="4"/>
  <c r="N115" i="4"/>
  <c r="D50" i="4" l="1"/>
  <c r="K114" i="4"/>
  <c r="K111" i="4" s="1"/>
  <c r="K118" i="4"/>
  <c r="N114" i="4"/>
  <c r="N111" i="4" s="1"/>
  <c r="L114" i="4"/>
  <c r="L111" i="4" s="1"/>
  <c r="M114" i="4"/>
  <c r="M111" i="4" s="1"/>
  <c r="N16" i="4" l="1"/>
  <c r="M16" i="4"/>
  <c r="L16" i="4"/>
  <c r="K16" i="4"/>
  <c r="N15" i="4"/>
  <c r="M15" i="4"/>
  <c r="L15" i="4"/>
  <c r="K15" i="4"/>
  <c r="N13" i="4"/>
  <c r="M13" i="4"/>
  <c r="K13" i="4"/>
  <c r="J122" i="4"/>
  <c r="J115" i="4" s="1"/>
  <c r="J15" i="4"/>
  <c r="J13" i="4"/>
  <c r="J111" i="4" l="1"/>
  <c r="N17" i="4"/>
  <c r="N14" i="4"/>
  <c r="N11" i="4" s="1"/>
  <c r="M17" i="4"/>
  <c r="M14" i="4"/>
  <c r="J17" i="4"/>
  <c r="K17" i="4"/>
  <c r="K14" i="4"/>
  <c r="K11" i="4" s="1"/>
  <c r="M11" i="4"/>
  <c r="J14" i="4"/>
  <c r="J118" i="4"/>
  <c r="L17" i="4"/>
  <c r="L14" i="4"/>
  <c r="L13" i="4"/>
  <c r="L11" i="4" s="1"/>
  <c r="J16" i="4"/>
  <c r="J11" i="4" l="1"/>
  <c r="E30" i="4"/>
  <c r="E38" i="4"/>
  <c r="E57" i="4"/>
  <c r="E63" i="4"/>
  <c r="E105" i="4"/>
  <c r="E114" i="4"/>
  <c r="K231" i="6"/>
  <c r="D231" i="6"/>
  <c r="K230" i="6"/>
  <c r="D230" i="6"/>
  <c r="K229" i="6"/>
  <c r="D229" i="6"/>
  <c r="D226" i="6" s="1"/>
  <c r="K227" i="6"/>
  <c r="J226" i="6"/>
  <c r="I226" i="6"/>
  <c r="H226" i="6"/>
  <c r="K226" i="6" s="1"/>
  <c r="K225" i="6"/>
  <c r="D225" i="6"/>
  <c r="K224" i="6"/>
  <c r="D224" i="6"/>
  <c r="K223" i="6"/>
  <c r="D223" i="6"/>
  <c r="K221" i="6"/>
  <c r="J220" i="6"/>
  <c r="I220" i="6"/>
  <c r="K220" i="6" s="1"/>
  <c r="H220" i="6"/>
  <c r="D220" i="6"/>
  <c r="J219" i="6"/>
  <c r="I219" i="6"/>
  <c r="H219" i="6"/>
  <c r="J218" i="6"/>
  <c r="J214" i="6" s="1"/>
  <c r="I218" i="6"/>
  <c r="H218" i="6"/>
  <c r="D218" i="6" s="1"/>
  <c r="J217" i="6"/>
  <c r="I217" i="6"/>
  <c r="H217" i="6"/>
  <c r="K215" i="6"/>
  <c r="K213" i="6"/>
  <c r="J212" i="6"/>
  <c r="I212" i="6"/>
  <c r="H212" i="6"/>
  <c r="J211" i="6"/>
  <c r="I211" i="6"/>
  <c r="H211" i="6"/>
  <c r="D211" i="6" s="1"/>
  <c r="J210" i="6"/>
  <c r="I210" i="6"/>
  <c r="I207" i="6" s="1"/>
  <c r="H210" i="6"/>
  <c r="E210" i="6"/>
  <c r="D210" i="6" s="1"/>
  <c r="K208" i="6"/>
  <c r="K206" i="6"/>
  <c r="D206" i="6"/>
  <c r="K205" i="6"/>
  <c r="D205" i="6"/>
  <c r="K204" i="6"/>
  <c r="D204" i="6"/>
  <c r="D201" i="6" s="1"/>
  <c r="K202" i="6"/>
  <c r="J201" i="6"/>
  <c r="I201" i="6"/>
  <c r="H201" i="6"/>
  <c r="G201" i="6"/>
  <c r="F201" i="6"/>
  <c r="E201" i="6"/>
  <c r="K200" i="6"/>
  <c r="K199" i="6"/>
  <c r="D199" i="6"/>
  <c r="K198" i="6"/>
  <c r="D198" i="6"/>
  <c r="D197" i="6"/>
  <c r="K196" i="6"/>
  <c r="J195" i="6"/>
  <c r="I195" i="6"/>
  <c r="H195" i="6"/>
  <c r="E195" i="6"/>
  <c r="K194" i="6"/>
  <c r="K193" i="6"/>
  <c r="D193" i="6"/>
  <c r="K192" i="6"/>
  <c r="D192" i="6"/>
  <c r="D189" i="6" s="1"/>
  <c r="D191" i="6"/>
  <c r="K190" i="6"/>
  <c r="J189" i="6"/>
  <c r="I189" i="6"/>
  <c r="H189" i="6"/>
  <c r="J188" i="6"/>
  <c r="I188" i="6"/>
  <c r="H188" i="6"/>
  <c r="G188" i="6"/>
  <c r="F188" i="6"/>
  <c r="E188" i="6"/>
  <c r="J187" i="6"/>
  <c r="I187" i="6"/>
  <c r="H187" i="6"/>
  <c r="G187" i="6"/>
  <c r="F187" i="6"/>
  <c r="E187" i="6"/>
  <c r="J186" i="6"/>
  <c r="I186" i="6"/>
  <c r="I183" i="6" s="1"/>
  <c r="H186" i="6"/>
  <c r="H183" i="6" s="1"/>
  <c r="G186" i="6"/>
  <c r="G183" i="6" s="1"/>
  <c r="F186" i="6"/>
  <c r="E186" i="6"/>
  <c r="F185" i="6"/>
  <c r="D185" i="6" s="1"/>
  <c r="K184" i="6"/>
  <c r="J183" i="6"/>
  <c r="K182" i="6"/>
  <c r="D182" i="6"/>
  <c r="K181" i="6"/>
  <c r="D181" i="6"/>
  <c r="K180" i="6"/>
  <c r="D180" i="6"/>
  <c r="D179" i="6"/>
  <c r="K178" i="6"/>
  <c r="J177" i="6"/>
  <c r="I177" i="6"/>
  <c r="H177" i="6"/>
  <c r="G177" i="6"/>
  <c r="F177" i="6"/>
  <c r="E177" i="6"/>
  <c r="K176" i="6"/>
  <c r="D176" i="6"/>
  <c r="K175" i="6"/>
  <c r="D175" i="6"/>
  <c r="K174" i="6"/>
  <c r="D174" i="6"/>
  <c r="D173" i="6"/>
  <c r="K172" i="6"/>
  <c r="J171" i="6"/>
  <c r="I171" i="6"/>
  <c r="H171" i="6"/>
  <c r="G171" i="6"/>
  <c r="F171" i="6"/>
  <c r="E171" i="6"/>
  <c r="D171" i="6"/>
  <c r="K170" i="6"/>
  <c r="J169" i="6"/>
  <c r="I169" i="6"/>
  <c r="H169" i="6"/>
  <c r="G169" i="6"/>
  <c r="F169" i="6"/>
  <c r="E169" i="6"/>
  <c r="J168" i="6"/>
  <c r="I168" i="6"/>
  <c r="H168" i="6"/>
  <c r="G168" i="6"/>
  <c r="F168" i="6"/>
  <c r="E168" i="6"/>
  <c r="J167" i="6"/>
  <c r="I167" i="6"/>
  <c r="H167" i="6"/>
  <c r="G167" i="6"/>
  <c r="F167" i="6"/>
  <c r="E167" i="6"/>
  <c r="J166" i="6"/>
  <c r="I166" i="6"/>
  <c r="H166" i="6"/>
  <c r="G166" i="6"/>
  <c r="F166" i="6"/>
  <c r="E166" i="6"/>
  <c r="D166" i="6"/>
  <c r="K165" i="6"/>
  <c r="J164" i="6"/>
  <c r="I164" i="6"/>
  <c r="H164" i="6"/>
  <c r="G164" i="6"/>
  <c r="F164" i="6"/>
  <c r="E164" i="6"/>
  <c r="K163" i="6"/>
  <c r="D163" i="6"/>
  <c r="K162" i="6"/>
  <c r="D162" i="6"/>
  <c r="K161" i="6"/>
  <c r="D161" i="6"/>
  <c r="K159" i="6"/>
  <c r="J158" i="6"/>
  <c r="I158" i="6"/>
  <c r="H158" i="6"/>
  <c r="G158" i="6"/>
  <c r="F158" i="6"/>
  <c r="E158" i="6"/>
  <c r="K158" i="6" s="1"/>
  <c r="D158" i="6"/>
  <c r="K157" i="6"/>
  <c r="D157" i="6"/>
  <c r="K156" i="6"/>
  <c r="D156" i="6"/>
  <c r="K155" i="6"/>
  <c r="D155" i="6"/>
  <c r="K153" i="6"/>
  <c r="J152" i="6"/>
  <c r="I152" i="6"/>
  <c r="H152" i="6"/>
  <c r="G152" i="6"/>
  <c r="F152" i="6"/>
  <c r="E152" i="6"/>
  <c r="K152" i="6" s="1"/>
  <c r="D152" i="6"/>
  <c r="K151" i="6"/>
  <c r="D151" i="6"/>
  <c r="K150" i="6"/>
  <c r="D150" i="6"/>
  <c r="K149" i="6"/>
  <c r="D149" i="6"/>
  <c r="K147" i="6"/>
  <c r="J146" i="6"/>
  <c r="I146" i="6"/>
  <c r="H146" i="6"/>
  <c r="G146" i="6"/>
  <c r="F146" i="6"/>
  <c r="E146" i="6"/>
  <c r="K146" i="6" s="1"/>
  <c r="D146" i="6"/>
  <c r="K145" i="6"/>
  <c r="D145" i="6"/>
  <c r="K144" i="6"/>
  <c r="D144" i="6"/>
  <c r="K143" i="6"/>
  <c r="D143" i="6"/>
  <c r="K141" i="6"/>
  <c r="J140" i="6"/>
  <c r="I140" i="6"/>
  <c r="H140" i="6"/>
  <c r="G140" i="6"/>
  <c r="F140" i="6"/>
  <c r="E140" i="6"/>
  <c r="K140" i="6" s="1"/>
  <c r="D140" i="6"/>
  <c r="K139" i="6"/>
  <c r="D139" i="6"/>
  <c r="K138" i="6"/>
  <c r="D138" i="6"/>
  <c r="K137" i="6"/>
  <c r="D137" i="6"/>
  <c r="K135" i="6"/>
  <c r="J134" i="6"/>
  <c r="I134" i="6"/>
  <c r="H134" i="6"/>
  <c r="G134" i="6"/>
  <c r="F134" i="6"/>
  <c r="E134" i="6"/>
  <c r="K134" i="6" s="1"/>
  <c r="D134" i="6"/>
  <c r="K133" i="6"/>
  <c r="D133" i="6"/>
  <c r="K132" i="6"/>
  <c r="D132" i="6"/>
  <c r="K131" i="6"/>
  <c r="D131" i="6"/>
  <c r="K129" i="6"/>
  <c r="J128" i="6"/>
  <c r="I128" i="6"/>
  <c r="H128" i="6"/>
  <c r="G128" i="6"/>
  <c r="F128" i="6"/>
  <c r="E128" i="6"/>
  <c r="K128" i="6" s="1"/>
  <c r="D128" i="6"/>
  <c r="K127" i="6"/>
  <c r="D127" i="6"/>
  <c r="K126" i="6"/>
  <c r="D126" i="6"/>
  <c r="K125" i="6"/>
  <c r="D125" i="6"/>
  <c r="K123" i="6"/>
  <c r="J122" i="6"/>
  <c r="I122" i="6"/>
  <c r="H122" i="6"/>
  <c r="G122" i="6"/>
  <c r="E122" i="6"/>
  <c r="D122" i="6"/>
  <c r="K121" i="6"/>
  <c r="D121" i="6"/>
  <c r="K120" i="6"/>
  <c r="D120" i="6"/>
  <c r="K119" i="6"/>
  <c r="D119" i="6"/>
  <c r="K117" i="6"/>
  <c r="J116" i="6"/>
  <c r="I116" i="6"/>
  <c r="H116" i="6"/>
  <c r="G116" i="6"/>
  <c r="F116" i="6"/>
  <c r="E116" i="6"/>
  <c r="D116" i="6"/>
  <c r="K115" i="6"/>
  <c r="D115" i="6"/>
  <c r="K114" i="6"/>
  <c r="D114" i="6"/>
  <c r="K113" i="6"/>
  <c r="D113" i="6"/>
  <c r="K111" i="6"/>
  <c r="J110" i="6"/>
  <c r="I110" i="6"/>
  <c r="H110" i="6"/>
  <c r="G110" i="6"/>
  <c r="F110" i="6"/>
  <c r="E110" i="6"/>
  <c r="D110" i="6"/>
  <c r="K109" i="6"/>
  <c r="D109" i="6"/>
  <c r="K108" i="6"/>
  <c r="D108" i="6"/>
  <c r="K107" i="6"/>
  <c r="D107" i="6"/>
  <c r="K105" i="6"/>
  <c r="J104" i="6"/>
  <c r="I104" i="6"/>
  <c r="H104" i="6"/>
  <c r="G104" i="6"/>
  <c r="F104" i="6"/>
  <c r="E104" i="6"/>
  <c r="D104" i="6"/>
  <c r="K103" i="6"/>
  <c r="D103" i="6"/>
  <c r="K102" i="6"/>
  <c r="D102" i="6"/>
  <c r="K101" i="6"/>
  <c r="D101" i="6"/>
  <c r="K99" i="6"/>
  <c r="J98" i="6"/>
  <c r="I98" i="6"/>
  <c r="H98" i="6"/>
  <c r="G98" i="6"/>
  <c r="F98" i="6"/>
  <c r="E98" i="6"/>
  <c r="D98" i="6"/>
  <c r="K97" i="6"/>
  <c r="D97" i="6"/>
  <c r="K96" i="6"/>
  <c r="D96" i="6"/>
  <c r="K95" i="6"/>
  <c r="D95" i="6"/>
  <c r="D92" i="6" s="1"/>
  <c r="K93" i="6"/>
  <c r="J92" i="6"/>
  <c r="I92" i="6"/>
  <c r="H92" i="6"/>
  <c r="G92" i="6"/>
  <c r="E92" i="6"/>
  <c r="K92" i="6" s="1"/>
  <c r="K91" i="6"/>
  <c r="D91" i="6"/>
  <c r="K90" i="6"/>
  <c r="D90" i="6"/>
  <c r="K89" i="6"/>
  <c r="D89" i="6"/>
  <c r="K87" i="6"/>
  <c r="J86" i="6"/>
  <c r="I86" i="6"/>
  <c r="H86" i="6"/>
  <c r="G86" i="6"/>
  <c r="F86" i="6"/>
  <c r="E86" i="6"/>
  <c r="D86" i="6"/>
  <c r="K85" i="6"/>
  <c r="D85" i="6"/>
  <c r="K84" i="6"/>
  <c r="D84" i="6"/>
  <c r="K83" i="6"/>
  <c r="D83" i="6"/>
  <c r="K81" i="6"/>
  <c r="J80" i="6"/>
  <c r="I80" i="6"/>
  <c r="H80" i="6"/>
  <c r="G80" i="6"/>
  <c r="F80" i="6"/>
  <c r="E80" i="6"/>
  <c r="D80" i="6"/>
  <c r="K79" i="6"/>
  <c r="D79" i="6"/>
  <c r="K78" i="6"/>
  <c r="D78" i="6"/>
  <c r="K77" i="6"/>
  <c r="D77" i="6"/>
  <c r="K75" i="6"/>
  <c r="J74" i="6"/>
  <c r="I74" i="6"/>
  <c r="H74" i="6"/>
  <c r="G74" i="6"/>
  <c r="F74" i="6"/>
  <c r="E74" i="6"/>
  <c r="D74" i="6"/>
  <c r="K73" i="6"/>
  <c r="D73" i="6"/>
  <c r="K72" i="6"/>
  <c r="D72" i="6"/>
  <c r="K71" i="6"/>
  <c r="D71" i="6"/>
  <c r="K69" i="6"/>
  <c r="J68" i="6"/>
  <c r="I68" i="6"/>
  <c r="H68" i="6"/>
  <c r="G68" i="6"/>
  <c r="F68" i="6"/>
  <c r="E68" i="6"/>
  <c r="D68" i="6"/>
  <c r="K67" i="6"/>
  <c r="D67" i="6"/>
  <c r="K66" i="6"/>
  <c r="D66" i="6"/>
  <c r="K65" i="6"/>
  <c r="D65" i="6"/>
  <c r="K63" i="6"/>
  <c r="J62" i="6"/>
  <c r="I62" i="6"/>
  <c r="H62" i="6"/>
  <c r="G62" i="6"/>
  <c r="F62" i="6"/>
  <c r="E62" i="6"/>
  <c r="D62" i="6"/>
  <c r="K61" i="6"/>
  <c r="D61" i="6"/>
  <c r="K60" i="6"/>
  <c r="D60" i="6"/>
  <c r="K59" i="6"/>
  <c r="D59" i="6"/>
  <c r="K57" i="6"/>
  <c r="J56" i="6"/>
  <c r="I56" i="6"/>
  <c r="H56" i="6"/>
  <c r="G56" i="6"/>
  <c r="F56" i="6"/>
  <c r="E56" i="6"/>
  <c r="D56" i="6"/>
  <c r="K55" i="6"/>
  <c r="J54" i="6"/>
  <c r="I54" i="6"/>
  <c r="H54" i="6"/>
  <c r="G54" i="6"/>
  <c r="F54" i="6"/>
  <c r="E54" i="6"/>
  <c r="J53" i="6"/>
  <c r="J49" i="6" s="1"/>
  <c r="I53" i="6"/>
  <c r="H53" i="6"/>
  <c r="H49" i="6" s="1"/>
  <c r="G53" i="6"/>
  <c r="F53" i="6"/>
  <c r="F49" i="6" s="1"/>
  <c r="E53" i="6"/>
  <c r="J52" i="6"/>
  <c r="I52" i="6"/>
  <c r="H52" i="6"/>
  <c r="G52" i="6"/>
  <c r="G49" i="6" s="1"/>
  <c r="F52" i="6"/>
  <c r="E52" i="6"/>
  <c r="K52" i="6" s="1"/>
  <c r="K50" i="6"/>
  <c r="I49" i="6"/>
  <c r="E49" i="6"/>
  <c r="K48" i="6"/>
  <c r="I47" i="6"/>
  <c r="G47" i="6"/>
  <c r="E47" i="6"/>
  <c r="I46" i="6"/>
  <c r="I15" i="6" s="1"/>
  <c r="G46" i="6"/>
  <c r="E46" i="6"/>
  <c r="I45" i="6"/>
  <c r="E45" i="6"/>
  <c r="J44" i="6"/>
  <c r="I44" i="6"/>
  <c r="H44" i="6"/>
  <c r="G44" i="6"/>
  <c r="F44" i="6"/>
  <c r="E44" i="6"/>
  <c r="D44" i="6"/>
  <c r="K43" i="6"/>
  <c r="K41" i="6"/>
  <c r="D41" i="6"/>
  <c r="K40" i="6"/>
  <c r="D40" i="6"/>
  <c r="K39" i="6"/>
  <c r="D39" i="6"/>
  <c r="D36" i="6" s="1"/>
  <c r="K37" i="6"/>
  <c r="J36" i="6"/>
  <c r="I36" i="6"/>
  <c r="H36" i="6"/>
  <c r="K35" i="6"/>
  <c r="D35" i="6"/>
  <c r="K34" i="6"/>
  <c r="D34" i="6"/>
  <c r="K33" i="6"/>
  <c r="D33" i="6"/>
  <c r="K31" i="6"/>
  <c r="J30" i="6"/>
  <c r="I30" i="6"/>
  <c r="H30" i="6"/>
  <c r="G30" i="6"/>
  <c r="F30" i="6"/>
  <c r="E30" i="6"/>
  <c r="D30" i="6"/>
  <c r="K29" i="6"/>
  <c r="D29" i="6"/>
  <c r="K28" i="6"/>
  <c r="D28" i="6"/>
  <c r="K27" i="6"/>
  <c r="D27" i="6"/>
  <c r="K25" i="6"/>
  <c r="J24" i="6"/>
  <c r="I24" i="6"/>
  <c r="H24" i="6"/>
  <c r="G24" i="6"/>
  <c r="F24" i="6"/>
  <c r="E24" i="6"/>
  <c r="D24" i="6"/>
  <c r="K23" i="6"/>
  <c r="J22" i="6"/>
  <c r="I22" i="6"/>
  <c r="H22" i="6"/>
  <c r="G22" i="6"/>
  <c r="F22" i="6"/>
  <c r="E22" i="6"/>
  <c r="J21" i="6"/>
  <c r="J17" i="6" s="1"/>
  <c r="I21" i="6"/>
  <c r="H21" i="6"/>
  <c r="G21" i="6"/>
  <c r="F21" i="6"/>
  <c r="E21" i="6"/>
  <c r="D21" i="6"/>
  <c r="J20" i="6"/>
  <c r="I20" i="6"/>
  <c r="I17" i="6" s="1"/>
  <c r="H20" i="6"/>
  <c r="G20" i="6"/>
  <c r="G17" i="6" s="1"/>
  <c r="F20" i="6"/>
  <c r="E20" i="6"/>
  <c r="K20" i="6" s="1"/>
  <c r="J19" i="6"/>
  <c r="J13" i="6" s="1"/>
  <c r="I19" i="6"/>
  <c r="H19" i="6"/>
  <c r="H13" i="6" s="1"/>
  <c r="G19" i="6"/>
  <c r="G13" i="6" s="1"/>
  <c r="F19" i="6"/>
  <c r="F13" i="6" s="1"/>
  <c r="E19" i="6"/>
  <c r="D19" i="6"/>
  <c r="D13" i="6" s="1"/>
  <c r="K18" i="6"/>
  <c r="H17" i="6"/>
  <c r="I16" i="6"/>
  <c r="G16" i="6"/>
  <c r="E16" i="6"/>
  <c r="G15" i="6"/>
  <c r="I13" i="6"/>
  <c r="E13" i="6"/>
  <c r="J12" i="6"/>
  <c r="I12" i="6"/>
  <c r="H12" i="6"/>
  <c r="G12" i="6"/>
  <c r="F12" i="6"/>
  <c r="E111" i="4" l="1"/>
  <c r="E13" i="4"/>
  <c r="I42" i="6"/>
  <c r="D53" i="6"/>
  <c r="K12" i="6"/>
  <c r="E15" i="6"/>
  <c r="F17" i="6"/>
  <c r="K22" i="6"/>
  <c r="K24" i="6"/>
  <c r="K30" i="6"/>
  <c r="G45" i="6"/>
  <c r="G42" i="6" s="1"/>
  <c r="F46" i="6"/>
  <c r="D46" i="6" s="1"/>
  <c r="D15" i="6" s="1"/>
  <c r="H46" i="6"/>
  <c r="H15" i="6" s="1"/>
  <c r="H11" i="6" s="1"/>
  <c r="J46" i="6"/>
  <c r="K54" i="6"/>
  <c r="K56" i="6"/>
  <c r="K62" i="6"/>
  <c r="K68" i="6"/>
  <c r="K74" i="6"/>
  <c r="K80" i="6"/>
  <c r="K86" i="6"/>
  <c r="K177" i="6"/>
  <c r="D177" i="6"/>
  <c r="F183" i="6"/>
  <c r="K195" i="6"/>
  <c r="D195" i="6"/>
  <c r="H207" i="6"/>
  <c r="J207" i="6"/>
  <c r="K217" i="6"/>
  <c r="J15" i="6"/>
  <c r="F45" i="6"/>
  <c r="F14" i="6" s="1"/>
  <c r="H45" i="6"/>
  <c r="J45" i="6"/>
  <c r="J14" i="6" s="1"/>
  <c r="J11" i="6" s="1"/>
  <c r="F47" i="6"/>
  <c r="F16" i="6" s="1"/>
  <c r="H47" i="6"/>
  <c r="H16" i="6" s="1"/>
  <c r="J47" i="6"/>
  <c r="J16" i="6" s="1"/>
  <c r="F42" i="6"/>
  <c r="H42" i="6"/>
  <c r="H14" i="6"/>
  <c r="J42" i="6"/>
  <c r="K16" i="6"/>
  <c r="K45" i="6"/>
  <c r="K47" i="6"/>
  <c r="K49" i="6"/>
  <c r="E14" i="6"/>
  <c r="G14" i="6"/>
  <c r="G11" i="6" s="1"/>
  <c r="I14" i="6"/>
  <c r="I11" i="6" s="1"/>
  <c r="E17" i="6"/>
  <c r="K17" i="6" s="1"/>
  <c r="D20" i="6"/>
  <c r="K21" i="6"/>
  <c r="D22" i="6"/>
  <c r="K36" i="6"/>
  <c r="L17" i="6" s="1"/>
  <c r="E42" i="6"/>
  <c r="K42" i="6" s="1"/>
  <c r="D45" i="6"/>
  <c r="K46" i="6"/>
  <c r="D47" i="6"/>
  <c r="D52" i="6"/>
  <c r="K53" i="6"/>
  <c r="D54" i="6"/>
  <c r="K98" i="6"/>
  <c r="K104" i="6"/>
  <c r="K110" i="6"/>
  <c r="K116" i="6"/>
  <c r="K122" i="6"/>
  <c r="K164" i="6"/>
  <c r="K167" i="6"/>
  <c r="K168" i="6"/>
  <c r="K169" i="6"/>
  <c r="K171" i="6"/>
  <c r="L164" i="6" s="1"/>
  <c r="K186" i="6"/>
  <c r="K187" i="6"/>
  <c r="K188" i="6"/>
  <c r="K189" i="6"/>
  <c r="K201" i="6"/>
  <c r="K210" i="6"/>
  <c r="K211" i="6"/>
  <c r="K212" i="6"/>
  <c r="H214" i="6"/>
  <c r="I214" i="6"/>
  <c r="K219" i="6"/>
  <c r="K207" i="6"/>
  <c r="E50" i="4"/>
  <c r="D167" i="6"/>
  <c r="D168" i="6"/>
  <c r="D169" i="6"/>
  <c r="E183" i="6"/>
  <c r="K183" i="6" s="1"/>
  <c r="D186" i="6"/>
  <c r="D187" i="6"/>
  <c r="D188" i="6"/>
  <c r="K218" i="6"/>
  <c r="D212" i="6"/>
  <c r="D217" i="6"/>
  <c r="D219" i="6"/>
  <c r="F11" i="6" l="1"/>
  <c r="F15" i="6"/>
  <c r="K15" i="6" s="1"/>
  <c r="D183" i="6"/>
  <c r="D49" i="6"/>
  <c r="D17" i="6"/>
  <c r="D14" i="6"/>
  <c r="K14" i="6"/>
  <c r="E11" i="6"/>
  <c r="K214" i="6"/>
  <c r="D42" i="6"/>
  <c r="L11" i="6"/>
  <c r="D207" i="6"/>
  <c r="D16" i="6"/>
  <c r="D11" i="6" s="1"/>
  <c r="D164" i="6"/>
  <c r="D214" i="6"/>
  <c r="F95" i="4"/>
  <c r="F98" i="4"/>
  <c r="D95" i="4" l="1"/>
  <c r="F38" i="4"/>
  <c r="F93" i="4"/>
  <c r="D98" i="4"/>
  <c r="F41" i="4"/>
  <c r="K11" i="6"/>
  <c r="I13" i="4"/>
  <c r="O13" i="4"/>
  <c r="H13" i="4"/>
  <c r="F13" i="4" l="1"/>
  <c r="D19" i="4"/>
  <c r="F36" i="4"/>
  <c r="D93" i="4"/>
  <c r="H6" i="5"/>
  <c r="G5" i="5"/>
  <c r="G4" i="5"/>
  <c r="G3" i="5"/>
  <c r="F6" i="5"/>
  <c r="E5" i="5"/>
  <c r="E4" i="5"/>
  <c r="E3" i="5"/>
  <c r="E6" i="5" s="1"/>
  <c r="D6" i="5"/>
  <c r="C5" i="5"/>
  <c r="C4" i="5"/>
  <c r="C3" i="5"/>
  <c r="B6" i="5"/>
  <c r="A5" i="5"/>
  <c r="A4" i="5"/>
  <c r="A3" i="5"/>
  <c r="A6" i="5" s="1"/>
  <c r="G17" i="4"/>
  <c r="I17" i="4"/>
  <c r="D20" i="4"/>
  <c r="D21" i="4" l="1"/>
  <c r="O17" i="4"/>
  <c r="F17" i="4"/>
  <c r="G13" i="4"/>
  <c r="D38" i="4"/>
  <c r="E39" i="4"/>
  <c r="O16" i="4"/>
  <c r="C6" i="5"/>
  <c r="G16" i="4"/>
  <c r="E40" i="4"/>
  <c r="E41" i="4"/>
  <c r="E43" i="4"/>
  <c r="G6" i="5"/>
  <c r="F14" i="4"/>
  <c r="F16" i="4"/>
  <c r="G15" i="4"/>
  <c r="F15" i="4"/>
  <c r="G14" i="4"/>
  <c r="O123" i="4"/>
  <c r="O116" i="4" s="1"/>
  <c r="I123" i="4"/>
  <c r="H123" i="4"/>
  <c r="O122" i="4"/>
  <c r="I122" i="4"/>
  <c r="I115" i="4" s="1"/>
  <c r="I15" i="4" s="1"/>
  <c r="H122" i="4"/>
  <c r="O121" i="4"/>
  <c r="I121" i="4"/>
  <c r="H121" i="4"/>
  <c r="E17" i="4"/>
  <c r="H115" i="4" l="1"/>
  <c r="D122" i="4"/>
  <c r="O114" i="4"/>
  <c r="O118" i="4"/>
  <c r="H116" i="4"/>
  <c r="D123" i="4"/>
  <c r="H114" i="4"/>
  <c r="H118" i="4"/>
  <c r="D121" i="4"/>
  <c r="I118" i="4"/>
  <c r="F11" i="4"/>
  <c r="D13" i="4"/>
  <c r="G11" i="4"/>
  <c r="E15" i="4"/>
  <c r="D40" i="4"/>
  <c r="D41" i="4"/>
  <c r="E16" i="4"/>
  <c r="E14" i="4"/>
  <c r="D39" i="4"/>
  <c r="E36" i="4"/>
  <c r="I114" i="4"/>
  <c r="O115" i="4"/>
  <c r="O15" i="4" s="1"/>
  <c r="I116" i="4"/>
  <c r="I16" i="4" s="1"/>
  <c r="H111" i="4" l="1"/>
  <c r="D114" i="4"/>
  <c r="H14" i="4"/>
  <c r="O111" i="4"/>
  <c r="O14" i="4"/>
  <c r="O11" i="4" s="1"/>
  <c r="I111" i="4"/>
  <c r="I14" i="4"/>
  <c r="I11" i="4" s="1"/>
  <c r="D118" i="4"/>
  <c r="D116" i="4"/>
  <c r="D115" i="4"/>
  <c r="H15" i="4"/>
  <c r="D15" i="4" s="1"/>
  <c r="D36" i="4"/>
  <c r="E11" i="4"/>
  <c r="D14" i="4" l="1"/>
  <c r="D111" i="4"/>
  <c r="D22" i="4" l="1"/>
  <c r="D17" i="4" s="1"/>
  <c r="H16" i="4"/>
  <c r="H17" i="4"/>
  <c r="D16" i="4" l="1"/>
  <c r="D11" i="4" s="1"/>
  <c r="H11" i="4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K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L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M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N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O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H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I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K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L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M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N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O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K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L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M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N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O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</commentList>
</comments>
</file>

<file path=xl/comments2.xml><?xml version="1.0" encoding="utf-8"?>
<comments xmlns="http://schemas.openxmlformats.org/spreadsheetml/2006/main">
  <authors>
    <author>Пользователь Windows</author>
  </authors>
  <commentList>
    <comment ref="G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2551,5-РБ</t>
        </r>
      </text>
    </comment>
    <comment ref="H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2619,1(ФБ+РБ)</t>
        </r>
      </text>
    </commen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H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H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</commentList>
</comments>
</file>

<file path=xl/sharedStrings.xml><?xml version="1.0" encoding="utf-8"?>
<sst xmlns="http://schemas.openxmlformats.org/spreadsheetml/2006/main" count="491" uniqueCount="106">
  <si>
    <t>Ресурсное обеспечение</t>
  </si>
  <si>
    <t>Статус</t>
  </si>
  <si>
    <t>2020 год - очередной</t>
  </si>
  <si>
    <t>2021 год</t>
  </si>
  <si>
    <t>2022 год</t>
  </si>
  <si>
    <t>2023 год</t>
  </si>
  <si>
    <t>2024 год</t>
  </si>
  <si>
    <t>2025 год</t>
  </si>
  <si>
    <t>в том числе:</t>
  </si>
  <si>
    <t>республиканский бюджет</t>
  </si>
  <si>
    <t>всего</t>
  </si>
  <si>
    <t>Подпрограмма 1</t>
  </si>
  <si>
    <t>Основное мероприятие 1.1</t>
  </si>
  <si>
    <t>Основное мероприятие 1.2</t>
  </si>
  <si>
    <t>Основное мероприятие 1.3</t>
  </si>
  <si>
    <t>Основное мероприятие 2.1</t>
  </si>
  <si>
    <t>Оценка расходов по годам, тыс. рублей</t>
  </si>
  <si>
    <t>местный бюджет</t>
  </si>
  <si>
    <t>внебюджетные источники</t>
  </si>
  <si>
    <t>Подпрограмма 2</t>
  </si>
  <si>
    <t>Основное мероприятие 3.1</t>
  </si>
  <si>
    <t>Источник финансирования</t>
  </si>
  <si>
    <t>Комплексное развитие сельских территорий</t>
  </si>
  <si>
    <t>Создание условий для обеспечения доступным и комфортным жильем сельского населения</t>
  </si>
  <si>
    <t>Улучшение жилищных условий граждан, проживающих на сельских территориях</t>
  </si>
  <si>
    <t>Строительство жилья, предоставляемого по договору найма жилого помещения</t>
  </si>
  <si>
    <t>Создание и развитие инфраструктуры на сельских территориях</t>
  </si>
  <si>
    <t>Благоустройство сельских территорий</t>
  </si>
  <si>
    <t>Развитие транспортной инфраструктуры на сельских территориях</t>
  </si>
  <si>
    <t>Современный облик сельских территорий</t>
  </si>
  <si>
    <t>Развитие рынка труда (кадрового потенциала) на сельских территориях</t>
  </si>
  <si>
    <t>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хозяйство), осуществляющим свою деятельность 
на сельских территориях, до 30% фактически понесенных в году предоставления субсидии затрат, связанных с оплатой труда и проживанием студентов, обучающихся 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привлеченных для прохождения производственной практики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</si>
  <si>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</si>
  <si>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Приложение 5</t>
  </si>
  <si>
    <t>Основное мероприятие 2.2.</t>
  </si>
  <si>
    <t>Основное мероприятие 2.3.</t>
  </si>
  <si>
    <t>Наименование муниципальной программы Большеигнатовского Республики Мордовия, подпрограммы муниципальной программы (в том числе  основного мероприятия)</t>
  </si>
  <si>
    <t>Муниципальная  программа Большеигнатовского муниципального района Республики Мордовия</t>
  </si>
  <si>
    <t>Содействие сельскохозяйственным товаропроизводителям в обеспечении квалифицированными специалистами», всего</t>
  </si>
  <si>
    <t>к муниципальной программе Большеигнатовского муниципального района Республики Мордовия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сельских территорий»</t>
  </si>
  <si>
    <t>и прогнозная (справочная) оценка расходов за счет всех источников финансирования на реализацию целей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Большеигнатовского муниципального района Республики Мордовия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сельских территорий»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</si>
  <si>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 осуществляющим деятельность на сельских территориях, до 30% фактически понесенных в году предоставления субсидии затрат по заключенным с работниками ученическим договорам, проходящих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</si>
  <si>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>в том числе</t>
  </si>
  <si>
    <t xml:space="preserve"> 2.1.1</t>
  </si>
  <si>
    <t xml:space="preserve"> 2.1.2</t>
  </si>
  <si>
    <t xml:space="preserve"> 2.1.3</t>
  </si>
  <si>
    <t xml:space="preserve"> 2.1.4</t>
  </si>
  <si>
    <t xml:space="preserve"> 2.1.5</t>
  </si>
  <si>
    <t xml:space="preserve"> 2.1.6</t>
  </si>
  <si>
    <t>Обустройство зоны отдыха в с.Вармазейка Большеигнатовского муниципального района Республики Мордовия</t>
  </si>
  <si>
    <t>Обустройство центральной площади с.Кучкаево Кучкаевского сельского поселения  Большеигнатовского муниципального района Республики Мордовия</t>
  </si>
  <si>
    <t xml:space="preserve">Обустройство детской спортивно-игровой площадки в с.Вармазейка Большеигнатовского муниципального района Республики Мордовия </t>
  </si>
  <si>
    <t>Обустройство территории памятника в с.Большое Игнатово  Большеигнатовского муниципального района Республики Мордовия</t>
  </si>
  <si>
    <t xml:space="preserve"> 2.1.7</t>
  </si>
  <si>
    <t>Обустройство зоны отдыха на р.Сютовлей в д.Ташто Кшуманця  Большеигнатовского муниципального района Республики Мордовия</t>
  </si>
  <si>
    <t xml:space="preserve"> 2.1.8</t>
  </si>
  <si>
    <t>Обустройство зоны родника в с.Большое Игнатово Большеигнатовского муниципального района Республики Мордовия</t>
  </si>
  <si>
    <t xml:space="preserve"> 2.1.9</t>
  </si>
  <si>
    <t>Обустройство мест накопления (площадок) ТКО)</t>
  </si>
  <si>
    <t xml:space="preserve"> 2.1.10</t>
  </si>
  <si>
    <t xml:space="preserve"> 2.1.11</t>
  </si>
  <si>
    <t>Обустройство территории памятника участникам Великой Отечественной войны 1941-1945 гг.в с.Протасово Большеигнатовского муниципального района Республики Мордовия; организация освещения территории. С использованием энергосберегающих технологий</t>
  </si>
  <si>
    <t xml:space="preserve"> 2.1.12</t>
  </si>
  <si>
    <t>Обустройство зоны отдыха  водоема в с.Большое Игнатово Большеигнатовского муниципального района Республики Мордовия</t>
  </si>
  <si>
    <t xml:space="preserve"> 2.3.1</t>
  </si>
  <si>
    <t xml:space="preserve">Капитальный ремонт здания структурного подразделения дома культуры Андреевского сельского поселения МБУК "Районный дом культуры" Большеигнатовского муниципального района </t>
  </si>
  <si>
    <t>Обустройство территории памятника воинам землякам павшим в годы Великой Отечественной войны 1941-1945 гг. в с.Андреевка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</si>
  <si>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с.Старое Чамзино 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</si>
  <si>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с.Киржеманы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</si>
  <si>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с.Чукалы Большеигнатовского муниципального района Республики Мордовия</t>
  </si>
  <si>
    <t>Установка (обустройство) ограждений в с.Большое Игнатово Большеигнатовского муниципального района Республики Мордовия</t>
  </si>
  <si>
    <t xml:space="preserve">Организация пешеходных коммуникаций (тротуаров) в с.Большое Игнатово Большеигнатовского муниципального района Республики Мордовия </t>
  </si>
  <si>
    <t xml:space="preserve">Создание и обустройство спортивной площадки в с.Большое Игнатово Большеигнатовского муниципального района Республики Мордовия </t>
  </si>
  <si>
    <t xml:space="preserve"> 2.1.13</t>
  </si>
  <si>
    <t xml:space="preserve"> 2.1.14</t>
  </si>
  <si>
    <t xml:space="preserve"> 2.1.15</t>
  </si>
  <si>
    <t xml:space="preserve"> 2.1.16</t>
  </si>
  <si>
    <t xml:space="preserve"> 2.1.17</t>
  </si>
  <si>
    <t xml:space="preserve"> 2.1.18</t>
  </si>
  <si>
    <t>Обустройство пешеходных переходов в с.Большое Игнатово , д.Ташто Кшуманця Большеигнатовского муниципального района Республики Мордовия</t>
  </si>
  <si>
    <t xml:space="preserve"> 2.2.1</t>
  </si>
  <si>
    <t xml:space="preserve"> 2.2.2</t>
  </si>
  <si>
    <t xml:space="preserve">Реконструкция участка автомобильной дороги "д.Ташто Кшуманця-д.Новое Чамзино", подъезд к зерноскладу в с.Большое Игнатово Большеигнатовского муниципального района Республики Мордовия </t>
  </si>
  <si>
    <t xml:space="preserve">Строительство автомобильной дороги по ул.Молодежная в с.Старое Чамзино Старочамзинского сельского поселения  Большеигнатовского муниципального района Республики Мордовия </t>
  </si>
  <si>
    <t xml:space="preserve"> 2.3.2</t>
  </si>
  <si>
    <t>Строительство блочно-модульной котельной в с.Андреевка Большеигнатовского муниципального района Республики Мордовия</t>
  </si>
  <si>
    <t>Подпрограмма 3</t>
  </si>
  <si>
    <t>2.3.3.</t>
  </si>
  <si>
    <t xml:space="preserve">Капитальный ремонт здания структурного подразделения дома культуры Кучкаевского сельского поселения МБУК "Районный дом культуры" Большеигнатовского муниципального района </t>
  </si>
  <si>
    <t>Обустройство территории  памятника участникам  Великой Отечественной войны 1941-1945 г. в с Вармазейка Большеигнатовского муниципального района Республики Мордовия</t>
  </si>
  <si>
    <t>2020-2025 год всего</t>
  </si>
  <si>
    <t>федеральный бюджет</t>
  </si>
  <si>
    <t>-</t>
  </si>
  <si>
    <t>2.2.4.</t>
  </si>
  <si>
    <t xml:space="preserve"> Строительство автомобильной дороги, подъезд к телятнику  в с.Вармазейка Большеигнатовского муниципального района Республики Мордовия</t>
  </si>
  <si>
    <t>2.2.5.</t>
  </si>
  <si>
    <t xml:space="preserve"> Строительство автомобильной дороги, подъезд к кроличьей ферме  в с.Горки Киржеманского сельского поселения Большеигнатовского муниципального района Республики Мордовия</t>
  </si>
  <si>
    <t>2020-2030 год всего</t>
  </si>
  <si>
    <t>2026 год</t>
  </si>
  <si>
    <t>2027 год</t>
  </si>
  <si>
    <t>2028 год</t>
  </si>
  <si>
    <t>2029 год</t>
  </si>
  <si>
    <t>2030 год</t>
  </si>
  <si>
    <t>2.2.6.</t>
  </si>
  <si>
    <t xml:space="preserve"> Капитальный ремонт автомобильной дороги по ул. Коммунистическая в с. Андреевка Большеигнатовского муниципального района Республики Мордовия</t>
  </si>
  <si>
    <t>Строительство автомобильной дороги подъезд к семейной животноводческой ферме на 200 голов КРС привязного содержания в с.Вармазейка Большеигнатовского муниципального района Республики Мордовия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</si>
</sst>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\ _₽_-;\-* #,##0.0\ _₽_-;_-* &quot;-&quot;?\ _₽_-;_-@_-"/>
    <numFmt numFmtId="166" formatCode="_-* #,##0.0_р_._-;\-* #,##0.0_р_._-;_-* &quot;-&quot;?_р_._-;_-@_-"/>
    <numFmt numFmtId="167" formatCode="_-* #,##0.000\ _₽_-;\-* #,##0.000\ _₽_-;_-* &quot;-&quot;?\ _₽_-;_-@_-"/>
    <numFmt numFmtId="168" formatCode="_-* #,##0.000_р_._-;\-* #,##0.000_р_._-;_-* &quot;-&quot;???_р_._-;_-@_-"/>
    <numFmt numFmtId="169" formatCode="#,##0.000"/>
  </numFmts>
  <fonts count="19" x14ac:knownFonts="1"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6" tint="-0.249977111117893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5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7" fontId="2" fillId="0" borderId="0" xfId="0" applyNumberFormat="1" applyFont="1"/>
    <xf numFmtId="167" fontId="1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/>
    </xf>
    <xf numFmtId="166" fontId="10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165" fontId="1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/>
    </xf>
    <xf numFmtId="166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165" fontId="12" fillId="0" borderId="0" xfId="0" applyNumberFormat="1" applyFont="1" applyAlignment="1">
      <alignment vertical="top"/>
    </xf>
    <xf numFmtId="167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7" fontId="14" fillId="2" borderId="0" xfId="0" applyNumberFormat="1" applyFont="1" applyFill="1" applyAlignment="1">
      <alignment vertical="top"/>
    </xf>
    <xf numFmtId="167" fontId="14" fillId="4" borderId="0" xfId="0" applyNumberFormat="1" applyFont="1" applyFill="1" applyAlignment="1">
      <alignment vertical="top"/>
    </xf>
    <xf numFmtId="167" fontId="13" fillId="4" borderId="0" xfId="0" applyNumberFormat="1" applyFont="1" applyFill="1" applyAlignment="1">
      <alignment vertical="top"/>
    </xf>
    <xf numFmtId="164" fontId="9" fillId="0" borderId="0" xfId="0" applyNumberFormat="1" applyFont="1" applyFill="1" applyBorder="1" applyAlignment="1">
      <alignment vertical="top"/>
    </xf>
    <xf numFmtId="168" fontId="1" fillId="0" borderId="0" xfId="0" applyNumberFormat="1" applyFont="1" applyFill="1" applyAlignment="1">
      <alignment vertical="top"/>
    </xf>
    <xf numFmtId="168" fontId="1" fillId="5" borderId="0" xfId="0" applyNumberFormat="1" applyFont="1" applyFill="1" applyAlignment="1">
      <alignment vertical="top"/>
    </xf>
    <xf numFmtId="167" fontId="2" fillId="5" borderId="0" xfId="0" applyNumberFormat="1" applyFont="1" applyFill="1"/>
    <xf numFmtId="0" fontId="2" fillId="5" borderId="0" xfId="0" applyFont="1" applyFill="1"/>
    <xf numFmtId="167" fontId="1" fillId="5" borderId="0" xfId="0" applyNumberFormat="1" applyFont="1" applyFill="1" applyAlignment="1">
      <alignment horizontal="center"/>
    </xf>
    <xf numFmtId="168" fontId="1" fillId="5" borderId="0" xfId="0" applyNumberFormat="1" applyFont="1" applyFill="1" applyAlignment="1">
      <alignment horizontal="center"/>
    </xf>
    <xf numFmtId="165" fontId="13" fillId="5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top"/>
    </xf>
    <xf numFmtId="167" fontId="14" fillId="5" borderId="0" xfId="0" applyNumberFormat="1" applyFont="1" applyFill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vertical="top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169" fontId="13" fillId="3" borderId="1" xfId="0" applyNumberFormat="1" applyFont="1" applyFill="1" applyBorder="1" applyAlignment="1">
      <alignment horizontal="center" vertical="center"/>
    </xf>
    <xf numFmtId="169" fontId="13" fillId="2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169" fontId="1" fillId="5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3" fillId="0" borderId="1" xfId="0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9" fontId="13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169" fontId="13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1" fillId="5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 vertical="top"/>
    </xf>
    <xf numFmtId="0" fontId="0" fillId="0" borderId="5" xfId="0" applyBorder="1"/>
    <xf numFmtId="0" fontId="2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2" fillId="0" borderId="9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tabSelected="1" view="pageBreakPreview" zoomScale="90" zoomScaleNormal="75" zoomScaleSheetLayoutView="90" workbookViewId="0">
      <pane xSplit="2" ySplit="9" topLeftCell="C133" activePane="bottomRight" state="frozen"/>
      <selection pane="topRight" activeCell="C1" sqref="C1"/>
      <selection pane="bottomLeft" activeCell="A10" sqref="A10"/>
      <selection pane="bottomRight" activeCell="D11" sqref="D11"/>
    </sheetView>
  </sheetViews>
  <sheetFormatPr defaultRowHeight="18.75" x14ac:dyDescent="0.3"/>
  <cols>
    <col min="1" max="1" width="17.75" style="96" customWidth="1"/>
    <col min="2" max="2" width="29.5" style="96" customWidth="1"/>
    <col min="3" max="3" width="18" style="95" customWidth="1"/>
    <col min="4" max="4" width="14.75" style="96" customWidth="1"/>
    <col min="5" max="5" width="12.5" style="94" customWidth="1"/>
    <col min="6" max="6" width="13.625" style="94" customWidth="1"/>
    <col min="7" max="7" width="11.875" style="94" customWidth="1"/>
    <col min="8" max="8" width="13.75" style="94" customWidth="1"/>
    <col min="9" max="15" width="12.875" style="94" customWidth="1"/>
    <col min="16" max="16" width="14.625" style="94" customWidth="1"/>
    <col min="17" max="17" width="50.875" style="94" customWidth="1"/>
    <col min="18" max="20" width="13.875" style="94" customWidth="1"/>
    <col min="22" max="22" width="14.75" style="94" customWidth="1"/>
    <col min="23" max="24" width="11.5" style="2" customWidth="1"/>
    <col min="25" max="25" width="13.875" style="94" customWidth="1"/>
    <col min="26" max="27" width="11.5" style="2" customWidth="1"/>
    <col min="28" max="28" width="15.875" style="2" customWidth="1"/>
    <col min="29" max="16384" width="9" style="2"/>
  </cols>
  <sheetData>
    <row r="1" spans="1:28" ht="22.5" x14ac:dyDescent="0.3">
      <c r="A1" s="92"/>
      <c r="B1" s="92"/>
      <c r="C1" s="91"/>
      <c r="D1" s="92"/>
      <c r="E1" s="90"/>
      <c r="F1" s="90"/>
      <c r="G1" s="90"/>
      <c r="H1" s="90"/>
      <c r="I1" s="90"/>
      <c r="J1" s="90"/>
      <c r="K1" s="90"/>
      <c r="L1" s="90"/>
      <c r="M1" s="90"/>
      <c r="N1" s="90"/>
      <c r="O1" s="93" t="s">
        <v>33</v>
      </c>
      <c r="P1" s="93"/>
      <c r="Q1" s="93"/>
      <c r="R1" s="93"/>
      <c r="S1" s="93"/>
      <c r="T1" s="93"/>
      <c r="V1" s="93"/>
      <c r="Y1" s="93"/>
    </row>
    <row r="2" spans="1:28" ht="67.5" customHeight="1" x14ac:dyDescent="0.3">
      <c r="A2" s="92"/>
      <c r="B2" s="92"/>
      <c r="C2" s="91"/>
      <c r="D2" s="92"/>
      <c r="F2" s="127" t="s">
        <v>39</v>
      </c>
      <c r="G2" s="127"/>
      <c r="H2" s="127"/>
      <c r="I2" s="127"/>
      <c r="J2" s="127"/>
      <c r="K2" s="127"/>
      <c r="L2" s="127"/>
      <c r="M2" s="127"/>
      <c r="N2" s="127"/>
      <c r="O2" s="127"/>
      <c r="P2" s="112"/>
      <c r="Q2" s="112"/>
      <c r="R2" s="112"/>
      <c r="S2" s="112"/>
      <c r="T2" s="112"/>
      <c r="V2" s="112"/>
      <c r="Y2" s="112"/>
    </row>
    <row r="3" spans="1:28" ht="22.5" x14ac:dyDescent="0.3">
      <c r="A3" s="92"/>
      <c r="B3" s="92"/>
      <c r="C3" s="91"/>
      <c r="D3" s="92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12"/>
      <c r="Q3" s="112"/>
      <c r="R3" s="112"/>
      <c r="S3" s="112"/>
      <c r="T3" s="112"/>
      <c r="V3" s="112"/>
      <c r="Y3" s="112"/>
    </row>
    <row r="4" spans="1:28" ht="21.75" x14ac:dyDescent="0.3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13"/>
      <c r="Q4" s="113"/>
      <c r="R4" s="113"/>
      <c r="S4" s="113"/>
      <c r="T4" s="113"/>
      <c r="V4" s="113"/>
      <c r="Y4" s="113"/>
    </row>
    <row r="5" spans="1:28" ht="81.75" customHeight="1" x14ac:dyDescent="0.3">
      <c r="A5" s="129" t="s">
        <v>40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14"/>
      <c r="Q5" s="114"/>
      <c r="R5" s="114"/>
      <c r="S5" s="114"/>
      <c r="T5" s="114"/>
      <c r="V5" s="114"/>
      <c r="Y5" s="114"/>
    </row>
    <row r="6" spans="1:28" ht="19.5" thickBot="1" x14ac:dyDescent="0.35"/>
    <row r="7" spans="1:28" s="4" customFormat="1" x14ac:dyDescent="0.25">
      <c r="A7" s="130" t="s">
        <v>1</v>
      </c>
      <c r="B7" s="133" t="s">
        <v>36</v>
      </c>
      <c r="C7" s="133" t="s">
        <v>21</v>
      </c>
      <c r="D7" s="65"/>
      <c r="E7" s="136" t="s">
        <v>16</v>
      </c>
      <c r="F7" s="137"/>
      <c r="G7" s="137"/>
      <c r="H7" s="137"/>
      <c r="I7" s="137"/>
      <c r="J7" s="137"/>
      <c r="K7" s="137"/>
      <c r="L7" s="137"/>
      <c r="M7" s="137"/>
      <c r="N7" s="137"/>
      <c r="O7" s="138"/>
      <c r="P7" s="115"/>
      <c r="Q7" s="115"/>
      <c r="R7" s="115"/>
      <c r="S7" s="115"/>
      <c r="T7" s="115"/>
      <c r="V7" s="115"/>
      <c r="Y7" s="115"/>
    </row>
    <row r="8" spans="1:28" s="4" customFormat="1" x14ac:dyDescent="0.25">
      <c r="A8" s="131"/>
      <c r="B8" s="134"/>
      <c r="C8" s="134"/>
      <c r="D8" s="121"/>
      <c r="E8" s="122"/>
      <c r="F8" s="115"/>
      <c r="G8" s="115"/>
      <c r="H8" s="115"/>
      <c r="I8" s="115"/>
      <c r="J8" s="115"/>
      <c r="K8" s="115"/>
      <c r="L8" s="115"/>
      <c r="M8" s="115"/>
      <c r="N8" s="115"/>
      <c r="O8" s="123"/>
      <c r="P8" s="115"/>
      <c r="Q8" s="115"/>
      <c r="R8" s="115"/>
      <c r="S8" s="115"/>
      <c r="T8" s="115"/>
      <c r="V8" s="115"/>
      <c r="Y8" s="115"/>
    </row>
    <row r="9" spans="1:28" s="4" customFormat="1" ht="136.5" customHeight="1" thickBot="1" x14ac:dyDescent="0.3">
      <c r="A9" s="132"/>
      <c r="B9" s="135"/>
      <c r="C9" s="135"/>
      <c r="D9" s="28" t="s">
        <v>97</v>
      </c>
      <c r="E9" s="28" t="s">
        <v>2</v>
      </c>
      <c r="F9" s="29" t="s">
        <v>3</v>
      </c>
      <c r="G9" s="29" t="s">
        <v>4</v>
      </c>
      <c r="H9" s="29" t="s">
        <v>5</v>
      </c>
      <c r="I9" s="29" t="s">
        <v>6</v>
      </c>
      <c r="J9" s="30" t="s">
        <v>7</v>
      </c>
      <c r="K9" s="30" t="s">
        <v>98</v>
      </c>
      <c r="L9" s="30" t="s">
        <v>99</v>
      </c>
      <c r="M9" s="30" t="s">
        <v>100</v>
      </c>
      <c r="N9" s="30" t="s">
        <v>101</v>
      </c>
      <c r="O9" s="30" t="s">
        <v>102</v>
      </c>
      <c r="P9" s="116"/>
      <c r="Q9" s="116"/>
      <c r="R9" s="116"/>
      <c r="S9" s="116"/>
      <c r="T9" s="116"/>
      <c r="V9" s="116"/>
      <c r="Y9" s="116"/>
    </row>
    <row r="10" spans="1:28" s="4" customFormat="1" ht="15.75" x14ac:dyDescent="0.25">
      <c r="A10" s="97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98">
        <v>10</v>
      </c>
      <c r="K10" s="98"/>
      <c r="L10" s="98"/>
      <c r="M10" s="98"/>
      <c r="N10" s="98"/>
      <c r="O10" s="98">
        <v>10</v>
      </c>
      <c r="P10" s="117"/>
      <c r="Q10" s="117"/>
      <c r="R10" s="117"/>
      <c r="S10" s="117"/>
      <c r="T10" s="117"/>
      <c r="V10" s="117"/>
      <c r="Y10" s="117"/>
    </row>
    <row r="11" spans="1:28" s="14" customFormat="1" ht="15.75" x14ac:dyDescent="0.2">
      <c r="A11" s="139" t="s">
        <v>37</v>
      </c>
      <c r="B11" s="139" t="s">
        <v>22</v>
      </c>
      <c r="C11" s="99" t="s">
        <v>10</v>
      </c>
      <c r="D11" s="79">
        <f>D16+D15+D14+D13</f>
        <v>361412.91899999999</v>
      </c>
      <c r="E11" s="79">
        <f>E16+E15+E14+E13</f>
        <v>2686.5</v>
      </c>
      <c r="F11" s="124">
        <f t="shared" ref="F11:O11" si="0">F14+F15+F16+F13</f>
        <v>63871.509999999995</v>
      </c>
      <c r="G11" s="124">
        <f t="shared" si="0"/>
        <v>2505.2760000000003</v>
      </c>
      <c r="H11" s="124">
        <f t="shared" si="0"/>
        <v>122107.23300000001</v>
      </c>
      <c r="I11" s="124">
        <f t="shared" si="0"/>
        <v>57082.44</v>
      </c>
      <c r="J11" s="124">
        <f t="shared" si="0"/>
        <v>71155.460000000006</v>
      </c>
      <c r="K11" s="124">
        <f t="shared" si="0"/>
        <v>25891.612000000001</v>
      </c>
      <c r="L11" s="124">
        <f t="shared" si="0"/>
        <v>4028.2220000000002</v>
      </c>
      <c r="M11" s="124">
        <f t="shared" si="0"/>
        <v>4028.2220000000002</v>
      </c>
      <c r="N11" s="124">
        <f t="shared" si="0"/>
        <v>4028.2220000000002</v>
      </c>
      <c r="O11" s="124">
        <f t="shared" si="0"/>
        <v>4028.2220000000002</v>
      </c>
      <c r="P11" s="118"/>
      <c r="Q11" s="118"/>
      <c r="R11" s="118"/>
      <c r="S11" s="118"/>
      <c r="T11" s="118"/>
      <c r="V11" s="118"/>
      <c r="W11" s="43"/>
      <c r="X11" s="43"/>
      <c r="Y11" s="118"/>
      <c r="Z11" s="43"/>
      <c r="AA11" s="43"/>
      <c r="AB11" s="43"/>
    </row>
    <row r="12" spans="1:28" s="14" customFormat="1" ht="15.75" x14ac:dyDescent="0.2">
      <c r="A12" s="126"/>
      <c r="B12" s="126"/>
      <c r="C12" s="99" t="s">
        <v>8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118"/>
      <c r="Q12" s="118"/>
      <c r="R12" s="118"/>
      <c r="S12" s="118"/>
      <c r="T12" s="118"/>
      <c r="V12" s="118"/>
      <c r="Y12" s="118"/>
    </row>
    <row r="13" spans="1:28" s="14" customFormat="1" ht="31.5" x14ac:dyDescent="0.2">
      <c r="A13" s="126"/>
      <c r="B13" s="126"/>
      <c r="C13" s="99" t="s">
        <v>91</v>
      </c>
      <c r="D13" s="79">
        <f t="shared" ref="D13:D16" si="1">E13+F13+G13+H13+I13+J13+K13+L13+M13+N13+O13</f>
        <v>305989.17800000001</v>
      </c>
      <c r="E13" s="79">
        <f t="shared" ref="E13:O13" si="2">E19+E38+E113</f>
        <v>0</v>
      </c>
      <c r="F13" s="79">
        <f t="shared" si="2"/>
        <v>57401.599999999999</v>
      </c>
      <c r="G13" s="79">
        <f t="shared" si="2"/>
        <v>0</v>
      </c>
      <c r="H13" s="79">
        <f t="shared" si="2"/>
        <v>113210.32500000001</v>
      </c>
      <c r="I13" s="79">
        <f t="shared" si="2"/>
        <v>51152.053</v>
      </c>
      <c r="J13" s="79">
        <f t="shared" si="2"/>
        <v>64427.9</v>
      </c>
      <c r="K13" s="79">
        <f t="shared" si="2"/>
        <v>19797.3</v>
      </c>
      <c r="L13" s="79">
        <f t="shared" si="2"/>
        <v>0</v>
      </c>
      <c r="M13" s="79">
        <f t="shared" si="2"/>
        <v>0</v>
      </c>
      <c r="N13" s="79">
        <f t="shared" si="2"/>
        <v>0</v>
      </c>
      <c r="O13" s="79">
        <f t="shared" si="2"/>
        <v>0</v>
      </c>
      <c r="P13" s="118"/>
      <c r="Q13" s="118"/>
      <c r="R13" s="118"/>
      <c r="S13" s="118"/>
      <c r="T13" s="118"/>
      <c r="V13" s="118"/>
      <c r="Y13" s="118"/>
    </row>
    <row r="14" spans="1:28" s="14" customFormat="1" ht="31.5" x14ac:dyDescent="0.2">
      <c r="A14" s="126"/>
      <c r="B14" s="126"/>
      <c r="C14" s="99" t="s">
        <v>9</v>
      </c>
      <c r="D14" s="79">
        <f t="shared" si="1"/>
        <v>27436.287000000004</v>
      </c>
      <c r="E14" s="79">
        <f t="shared" ref="E14:O14" si="3">E20+E39+E114</f>
        <v>1853.7</v>
      </c>
      <c r="F14" s="79">
        <f t="shared" si="3"/>
        <v>3761.3110000000001</v>
      </c>
      <c r="G14" s="79">
        <f t="shared" si="3"/>
        <v>2004.221</v>
      </c>
      <c r="H14" s="79">
        <f t="shared" si="3"/>
        <v>2310.3679999999999</v>
      </c>
      <c r="I14" s="79">
        <f t="shared" si="3"/>
        <v>1043.981</v>
      </c>
      <c r="J14" s="79">
        <f t="shared" si="3"/>
        <v>650.85900000000004</v>
      </c>
      <c r="K14" s="79">
        <f t="shared" si="3"/>
        <v>3321.5349999999999</v>
      </c>
      <c r="L14" s="79">
        <f t="shared" si="3"/>
        <v>3122.578</v>
      </c>
      <c r="M14" s="79">
        <f t="shared" si="3"/>
        <v>3122.578</v>
      </c>
      <c r="N14" s="79">
        <f t="shared" si="3"/>
        <v>3122.578</v>
      </c>
      <c r="O14" s="79">
        <f t="shared" si="3"/>
        <v>3122.578</v>
      </c>
      <c r="P14" s="118"/>
      <c r="Q14" s="118"/>
      <c r="R14" s="118"/>
      <c r="S14" s="118"/>
      <c r="T14" s="118"/>
      <c r="V14" s="118"/>
      <c r="Y14" s="118"/>
    </row>
    <row r="15" spans="1:28" s="14" customFormat="1" ht="15.75" x14ac:dyDescent="0.2">
      <c r="A15" s="126"/>
      <c r="B15" s="126"/>
      <c r="C15" s="99" t="s">
        <v>17</v>
      </c>
      <c r="D15" s="79">
        <f t="shared" si="1"/>
        <v>901.83900000000017</v>
      </c>
      <c r="E15" s="79">
        <f t="shared" ref="E15:O15" si="4">E21+E40+E115</f>
        <v>26.9</v>
      </c>
      <c r="F15" s="79">
        <f t="shared" si="4"/>
        <v>63.436999999999998</v>
      </c>
      <c r="G15" s="79">
        <f t="shared" si="4"/>
        <v>25.053000000000001</v>
      </c>
      <c r="H15" s="79">
        <f t="shared" si="4"/>
        <v>222.565</v>
      </c>
      <c r="I15" s="79">
        <f t="shared" si="4"/>
        <v>279.45600000000002</v>
      </c>
      <c r="J15" s="79">
        <f t="shared" si="4"/>
        <v>71.155000000000001</v>
      </c>
      <c r="K15" s="79">
        <f t="shared" si="4"/>
        <v>60.144999999999996</v>
      </c>
      <c r="L15" s="79">
        <f t="shared" si="4"/>
        <v>38.281999999999996</v>
      </c>
      <c r="M15" s="79">
        <f t="shared" si="4"/>
        <v>38.281999999999996</v>
      </c>
      <c r="N15" s="79">
        <f t="shared" si="4"/>
        <v>38.281999999999996</v>
      </c>
      <c r="O15" s="79">
        <f t="shared" si="4"/>
        <v>38.281999999999996</v>
      </c>
      <c r="P15" s="118"/>
      <c r="Q15" s="118"/>
      <c r="R15" s="118"/>
      <c r="S15" s="118"/>
      <c r="T15" s="118"/>
      <c r="V15" s="118"/>
      <c r="Y15" s="118"/>
    </row>
    <row r="16" spans="1:28" s="14" customFormat="1" ht="31.5" x14ac:dyDescent="0.2">
      <c r="A16" s="126"/>
      <c r="B16" s="126"/>
      <c r="C16" s="99" t="s">
        <v>18</v>
      </c>
      <c r="D16" s="79">
        <f t="shared" si="1"/>
        <v>27085.615000000009</v>
      </c>
      <c r="E16" s="79">
        <f t="shared" ref="E16:O16" si="5">E22+E41+E116</f>
        <v>805.9</v>
      </c>
      <c r="F16" s="79">
        <f t="shared" si="5"/>
        <v>2645.1620000000003</v>
      </c>
      <c r="G16" s="79">
        <f t="shared" si="5"/>
        <v>476.00200000000001</v>
      </c>
      <c r="H16" s="79">
        <f t="shared" si="5"/>
        <v>6363.9749999999995</v>
      </c>
      <c r="I16" s="79">
        <f t="shared" si="5"/>
        <v>4606.95</v>
      </c>
      <c r="J16" s="79">
        <f t="shared" si="5"/>
        <v>6005.5460000000003</v>
      </c>
      <c r="K16" s="79">
        <f t="shared" si="5"/>
        <v>2712.6320000000001</v>
      </c>
      <c r="L16" s="79">
        <f t="shared" si="5"/>
        <v>867.36199999999997</v>
      </c>
      <c r="M16" s="79">
        <f t="shared" si="5"/>
        <v>867.36199999999997</v>
      </c>
      <c r="N16" s="79">
        <f t="shared" si="5"/>
        <v>867.36199999999997</v>
      </c>
      <c r="O16" s="79">
        <f t="shared" si="5"/>
        <v>867.36199999999997</v>
      </c>
      <c r="P16" s="118"/>
      <c r="Q16" s="118"/>
      <c r="R16" s="118"/>
      <c r="S16" s="118"/>
      <c r="T16" s="118"/>
      <c r="V16" s="118"/>
      <c r="Y16" s="118"/>
    </row>
    <row r="17" spans="1:25" s="15" customFormat="1" ht="15.75" x14ac:dyDescent="0.2">
      <c r="A17" s="140" t="s">
        <v>11</v>
      </c>
      <c r="B17" s="139" t="s">
        <v>23</v>
      </c>
      <c r="C17" s="99" t="s">
        <v>10</v>
      </c>
      <c r="D17" s="79">
        <f>D19+D20+D21+D22</f>
        <v>31460.13</v>
      </c>
      <c r="E17" s="79">
        <f>E20+E21+E22</f>
        <v>2686.5</v>
      </c>
      <c r="F17" s="124">
        <f t="shared" ref="F17:O17" si="6">F20+F21+F22+F19</f>
        <v>0</v>
      </c>
      <c r="G17" s="124">
        <f t="shared" si="6"/>
        <v>2505.2760000000003</v>
      </c>
      <c r="H17" s="124">
        <f t="shared" si="6"/>
        <v>3299.0219999999999</v>
      </c>
      <c r="I17" s="124">
        <f t="shared" si="6"/>
        <v>3828.2219999999998</v>
      </c>
      <c r="J17" s="124">
        <f t="shared" si="6"/>
        <v>0</v>
      </c>
      <c r="K17" s="124">
        <f t="shared" si="6"/>
        <v>3828.2220000000002</v>
      </c>
      <c r="L17" s="124">
        <f t="shared" si="6"/>
        <v>3828.2220000000002</v>
      </c>
      <c r="M17" s="124">
        <f t="shared" si="6"/>
        <v>3828.2220000000002</v>
      </c>
      <c r="N17" s="124">
        <f t="shared" si="6"/>
        <v>3828.2220000000002</v>
      </c>
      <c r="O17" s="124">
        <f t="shared" si="6"/>
        <v>3828.2220000000002</v>
      </c>
      <c r="P17" s="118"/>
      <c r="Q17" s="118"/>
      <c r="R17" s="118"/>
      <c r="S17" s="118"/>
      <c r="T17" s="118"/>
      <c r="V17" s="118"/>
      <c r="Y17" s="118"/>
    </row>
    <row r="18" spans="1:25" s="7" customFormat="1" ht="15.75" x14ac:dyDescent="0.2">
      <c r="A18" s="126"/>
      <c r="B18" s="126"/>
      <c r="C18" s="99" t="s">
        <v>8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118"/>
      <c r="Q18" s="118"/>
      <c r="R18" s="118"/>
      <c r="S18" s="118"/>
      <c r="T18" s="118"/>
      <c r="V18" s="118"/>
      <c r="Y18" s="118"/>
    </row>
    <row r="19" spans="1:25" s="7" customFormat="1" ht="31.5" x14ac:dyDescent="0.2">
      <c r="A19" s="126"/>
      <c r="B19" s="126"/>
      <c r="C19" s="99" t="s">
        <v>91</v>
      </c>
      <c r="D19" s="79">
        <f t="shared" ref="D19:D22" si="7">E19+F19+G19+H19+I19+J19+K19+L19+M19+N19+O19</f>
        <v>6300.7129999999997</v>
      </c>
      <c r="E19" s="79">
        <f t="shared" ref="E19:O19" si="8">E26+E32</f>
        <v>0</v>
      </c>
      <c r="F19" s="79">
        <f t="shared" si="8"/>
        <v>0</v>
      </c>
      <c r="G19" s="79">
        <f t="shared" si="8"/>
        <v>0</v>
      </c>
      <c r="H19" s="79">
        <f t="shared" si="8"/>
        <v>2586.5129999999999</v>
      </c>
      <c r="I19" s="79">
        <f t="shared" si="8"/>
        <v>3714.2</v>
      </c>
      <c r="J19" s="79">
        <f t="shared" si="8"/>
        <v>0</v>
      </c>
      <c r="K19" s="79">
        <f t="shared" si="8"/>
        <v>0</v>
      </c>
      <c r="L19" s="79">
        <f t="shared" si="8"/>
        <v>0</v>
      </c>
      <c r="M19" s="79">
        <f t="shared" si="8"/>
        <v>0</v>
      </c>
      <c r="N19" s="79">
        <f t="shared" si="8"/>
        <v>0</v>
      </c>
      <c r="O19" s="79">
        <f t="shared" si="8"/>
        <v>0</v>
      </c>
      <c r="P19" s="118"/>
      <c r="Q19" s="118"/>
      <c r="R19" s="118"/>
      <c r="S19" s="118"/>
      <c r="T19" s="118"/>
      <c r="V19" s="118"/>
      <c r="Y19" s="118"/>
    </row>
    <row r="20" spans="1:25" s="7" customFormat="1" ht="31.5" x14ac:dyDescent="0.2">
      <c r="A20" s="126"/>
      <c r="B20" s="126"/>
      <c r="C20" s="99" t="s">
        <v>9</v>
      </c>
      <c r="D20" s="79">
        <f t="shared" si="7"/>
        <v>19299.317999999999</v>
      </c>
      <c r="E20" s="79">
        <f t="shared" ref="E20:O20" si="9">E27+E33</f>
        <v>1853.7</v>
      </c>
      <c r="F20" s="79">
        <f t="shared" si="9"/>
        <v>0</v>
      </c>
      <c r="G20" s="79">
        <f t="shared" si="9"/>
        <v>2004.221</v>
      </c>
      <c r="H20" s="79">
        <f t="shared" si="9"/>
        <v>52.707000000000001</v>
      </c>
      <c r="I20" s="79">
        <f t="shared" si="9"/>
        <v>75.8</v>
      </c>
      <c r="J20" s="79">
        <f t="shared" si="9"/>
        <v>0</v>
      </c>
      <c r="K20" s="79">
        <f t="shared" si="9"/>
        <v>3062.578</v>
      </c>
      <c r="L20" s="79">
        <f t="shared" si="9"/>
        <v>3062.578</v>
      </c>
      <c r="M20" s="79">
        <f t="shared" si="9"/>
        <v>3062.578</v>
      </c>
      <c r="N20" s="79">
        <f t="shared" si="9"/>
        <v>3062.578</v>
      </c>
      <c r="O20" s="79">
        <f t="shared" si="9"/>
        <v>3062.578</v>
      </c>
      <c r="P20" s="118"/>
      <c r="Q20" s="118"/>
      <c r="R20" s="118"/>
      <c r="S20" s="118"/>
      <c r="T20" s="118"/>
      <c r="V20" s="118"/>
      <c r="Y20" s="118"/>
    </row>
    <row r="21" spans="1:25" s="7" customFormat="1" ht="15.75" x14ac:dyDescent="0.2">
      <c r="A21" s="126"/>
      <c r="B21" s="126"/>
      <c r="C21" s="99" t="s">
        <v>17</v>
      </c>
      <c r="D21" s="79">
        <f t="shared" si="7"/>
        <v>314.57499999999993</v>
      </c>
      <c r="E21" s="79">
        <f t="shared" ref="E21:O21" si="10">E28+E34</f>
        <v>26.9</v>
      </c>
      <c r="F21" s="79">
        <f t="shared" si="10"/>
        <v>0</v>
      </c>
      <c r="G21" s="79">
        <f t="shared" si="10"/>
        <v>25.053000000000001</v>
      </c>
      <c r="H21" s="79">
        <f t="shared" si="10"/>
        <v>32.99</v>
      </c>
      <c r="I21" s="79">
        <f t="shared" si="10"/>
        <v>38.222000000000001</v>
      </c>
      <c r="J21" s="79">
        <f t="shared" si="10"/>
        <v>0</v>
      </c>
      <c r="K21" s="79">
        <f t="shared" si="10"/>
        <v>38.281999999999996</v>
      </c>
      <c r="L21" s="79">
        <f t="shared" si="10"/>
        <v>38.281999999999996</v>
      </c>
      <c r="M21" s="79">
        <f t="shared" si="10"/>
        <v>38.281999999999996</v>
      </c>
      <c r="N21" s="79">
        <f t="shared" si="10"/>
        <v>38.281999999999996</v>
      </c>
      <c r="O21" s="79">
        <f t="shared" si="10"/>
        <v>38.281999999999996</v>
      </c>
      <c r="P21" s="118"/>
      <c r="Q21" s="118"/>
      <c r="R21" s="118"/>
      <c r="S21" s="118"/>
      <c r="T21" s="118"/>
      <c r="V21" s="118"/>
      <c r="Y21" s="118"/>
    </row>
    <row r="22" spans="1:25" s="7" customFormat="1" ht="31.5" x14ac:dyDescent="0.2">
      <c r="A22" s="126"/>
      <c r="B22" s="126"/>
      <c r="C22" s="99" t="s">
        <v>18</v>
      </c>
      <c r="D22" s="79">
        <f t="shared" si="7"/>
        <v>5545.5240000000003</v>
      </c>
      <c r="E22" s="79">
        <f t="shared" ref="E22:N22" si="11">E29+E35</f>
        <v>805.9</v>
      </c>
      <c r="F22" s="79">
        <f t="shared" si="11"/>
        <v>0</v>
      </c>
      <c r="G22" s="79">
        <f t="shared" si="11"/>
        <v>476.00200000000001</v>
      </c>
      <c r="H22" s="79">
        <f t="shared" si="11"/>
        <v>626.81200000000001</v>
      </c>
      <c r="I22" s="79">
        <f t="shared" si="11"/>
        <v>0</v>
      </c>
      <c r="J22" s="79">
        <f t="shared" si="11"/>
        <v>0</v>
      </c>
      <c r="K22" s="79">
        <f t="shared" si="11"/>
        <v>727.36199999999997</v>
      </c>
      <c r="L22" s="79">
        <f t="shared" si="11"/>
        <v>727.36199999999997</v>
      </c>
      <c r="M22" s="79">
        <f t="shared" si="11"/>
        <v>727.36199999999997</v>
      </c>
      <c r="N22" s="79">
        <f t="shared" si="11"/>
        <v>727.36199999999997</v>
      </c>
      <c r="O22" s="79">
        <f>O29+O35</f>
        <v>727.36199999999997</v>
      </c>
      <c r="P22" s="118"/>
      <c r="Q22" s="118"/>
      <c r="R22" s="118"/>
      <c r="S22" s="118"/>
      <c r="T22" s="118"/>
      <c r="V22" s="118"/>
      <c r="Y22" s="118"/>
    </row>
    <row r="23" spans="1:25" s="7" customFormat="1" ht="15.75" x14ac:dyDescent="0.2">
      <c r="A23" s="73"/>
      <c r="B23" s="106" t="s">
        <v>8</v>
      </c>
      <c r="C23" s="9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118"/>
      <c r="Q23" s="118"/>
      <c r="R23" s="118"/>
      <c r="S23" s="118"/>
      <c r="T23" s="118"/>
      <c r="V23" s="118"/>
      <c r="Y23" s="118"/>
    </row>
    <row r="24" spans="1:25" s="16" customFormat="1" ht="15.75" x14ac:dyDescent="0.2">
      <c r="A24" s="125" t="s">
        <v>12</v>
      </c>
      <c r="B24" s="125" t="s">
        <v>24</v>
      </c>
      <c r="C24" s="100" t="s">
        <v>10</v>
      </c>
      <c r="D24" s="79">
        <f>D26+D27+D28+D29</f>
        <v>2686.5</v>
      </c>
      <c r="E24" s="80">
        <f>E27+E28+E29</f>
        <v>2686.5</v>
      </c>
      <c r="F24" s="84">
        <f t="shared" ref="F24:O24" si="12">F27+F28+F29+F26</f>
        <v>0</v>
      </c>
      <c r="G24" s="84">
        <f t="shared" si="12"/>
        <v>0</v>
      </c>
      <c r="H24" s="84">
        <f t="shared" si="12"/>
        <v>0</v>
      </c>
      <c r="I24" s="84">
        <f t="shared" si="12"/>
        <v>0</v>
      </c>
      <c r="J24" s="84">
        <f t="shared" si="12"/>
        <v>0</v>
      </c>
      <c r="K24" s="84">
        <f t="shared" si="12"/>
        <v>0</v>
      </c>
      <c r="L24" s="84">
        <f t="shared" si="12"/>
        <v>0</v>
      </c>
      <c r="M24" s="84">
        <f t="shared" si="12"/>
        <v>0</v>
      </c>
      <c r="N24" s="84">
        <f t="shared" si="12"/>
        <v>0</v>
      </c>
      <c r="O24" s="84">
        <f t="shared" si="12"/>
        <v>0</v>
      </c>
      <c r="P24" s="119"/>
      <c r="Q24" s="119"/>
      <c r="R24" s="119"/>
      <c r="S24" s="119"/>
      <c r="T24" s="119"/>
      <c r="V24" s="119"/>
      <c r="Y24" s="119"/>
    </row>
    <row r="25" spans="1:25" s="9" customFormat="1" ht="15.75" x14ac:dyDescent="0.2">
      <c r="A25" s="125"/>
      <c r="B25" s="125"/>
      <c r="C25" s="100" t="s">
        <v>8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119"/>
      <c r="Q25" s="119"/>
      <c r="R25" s="119"/>
      <c r="S25" s="119"/>
      <c r="T25" s="119"/>
      <c r="V25" s="119"/>
      <c r="Y25" s="119"/>
    </row>
    <row r="26" spans="1:25" s="9" customFormat="1" ht="31.5" x14ac:dyDescent="0.2">
      <c r="A26" s="125"/>
      <c r="B26" s="125"/>
      <c r="C26" s="100" t="s">
        <v>91</v>
      </c>
      <c r="D26" s="79">
        <f t="shared" ref="D26:D29" si="13">E26+F26+G26+H26+I26+J26+K26+L26+M26+N26+O26</f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119"/>
      <c r="Q26" s="119"/>
      <c r="R26" s="119"/>
      <c r="S26" s="119"/>
      <c r="T26" s="119"/>
      <c r="V26" s="119"/>
      <c r="Y26" s="119"/>
    </row>
    <row r="27" spans="1:25" s="9" customFormat="1" ht="31.5" x14ac:dyDescent="0.2">
      <c r="A27" s="125"/>
      <c r="B27" s="125"/>
      <c r="C27" s="100" t="s">
        <v>9</v>
      </c>
      <c r="D27" s="79">
        <f t="shared" si="13"/>
        <v>1853.7</v>
      </c>
      <c r="E27" s="80">
        <v>1853.7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119"/>
      <c r="Q27" s="119"/>
      <c r="R27" s="119"/>
      <c r="S27" s="119"/>
      <c r="T27" s="119"/>
      <c r="V27" s="119"/>
      <c r="Y27" s="119"/>
    </row>
    <row r="28" spans="1:25" s="9" customFormat="1" ht="15.75" x14ac:dyDescent="0.2">
      <c r="A28" s="125"/>
      <c r="B28" s="125"/>
      <c r="C28" s="100" t="s">
        <v>17</v>
      </c>
      <c r="D28" s="79">
        <f t="shared" si="13"/>
        <v>26.9</v>
      </c>
      <c r="E28" s="80">
        <v>26.9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119"/>
      <c r="Q28" s="119"/>
      <c r="R28" s="119"/>
      <c r="S28" s="119"/>
      <c r="T28" s="119"/>
      <c r="V28" s="119"/>
      <c r="Y28" s="119"/>
    </row>
    <row r="29" spans="1:25" s="9" customFormat="1" ht="31.5" x14ac:dyDescent="0.2">
      <c r="A29" s="125"/>
      <c r="B29" s="125"/>
      <c r="C29" s="100" t="s">
        <v>18</v>
      </c>
      <c r="D29" s="79">
        <f t="shared" si="13"/>
        <v>805.9</v>
      </c>
      <c r="E29" s="80">
        <v>805.9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119"/>
      <c r="Q29" s="119"/>
      <c r="R29" s="119"/>
      <c r="S29" s="119"/>
      <c r="T29" s="119"/>
      <c r="V29" s="119"/>
      <c r="Y29" s="119"/>
    </row>
    <row r="30" spans="1:25" s="17" customFormat="1" ht="15.75" x14ac:dyDescent="0.2">
      <c r="A30" s="125" t="s">
        <v>13</v>
      </c>
      <c r="B30" s="125" t="s">
        <v>25</v>
      </c>
      <c r="C30" s="100" t="s">
        <v>10</v>
      </c>
      <c r="D30" s="79">
        <f>D32+D33+D34+D35</f>
        <v>28773.629999999997</v>
      </c>
      <c r="E30" s="80">
        <f>E33+E34+E35</f>
        <v>0</v>
      </c>
      <c r="F30" s="84">
        <f t="shared" ref="F30:O30" si="14">F33+F34+F35+F32</f>
        <v>0</v>
      </c>
      <c r="G30" s="84">
        <f t="shared" si="14"/>
        <v>2505.2760000000003</v>
      </c>
      <c r="H30" s="84">
        <f t="shared" si="14"/>
        <v>3299.0219999999999</v>
      </c>
      <c r="I30" s="84">
        <f t="shared" si="14"/>
        <v>3828.2219999999998</v>
      </c>
      <c r="J30" s="84">
        <f t="shared" si="14"/>
        <v>0</v>
      </c>
      <c r="K30" s="84">
        <f t="shared" si="14"/>
        <v>3828.2220000000002</v>
      </c>
      <c r="L30" s="84">
        <f t="shared" si="14"/>
        <v>3828.2220000000002</v>
      </c>
      <c r="M30" s="84">
        <f t="shared" si="14"/>
        <v>3828.2220000000002</v>
      </c>
      <c r="N30" s="84">
        <f t="shared" si="14"/>
        <v>3828.2220000000002</v>
      </c>
      <c r="O30" s="84">
        <f t="shared" si="14"/>
        <v>3828.2220000000002</v>
      </c>
      <c r="P30" s="119"/>
      <c r="Q30" s="119"/>
      <c r="R30" s="119"/>
      <c r="S30" s="119"/>
      <c r="T30" s="119"/>
      <c r="V30" s="119"/>
      <c r="Y30" s="119"/>
    </row>
    <row r="31" spans="1:25" s="8" customFormat="1" ht="15.75" x14ac:dyDescent="0.2">
      <c r="A31" s="125"/>
      <c r="B31" s="125"/>
      <c r="C31" s="100" t="s">
        <v>8</v>
      </c>
      <c r="D31" s="80"/>
      <c r="E31" s="80"/>
      <c r="F31" s="80"/>
      <c r="G31" s="80"/>
      <c r="H31" s="80"/>
      <c r="I31" s="84"/>
      <c r="J31" s="80"/>
      <c r="K31" s="80"/>
      <c r="L31" s="80"/>
      <c r="M31" s="80"/>
      <c r="N31" s="80"/>
      <c r="O31" s="80"/>
      <c r="P31" s="119"/>
      <c r="Q31" s="119"/>
      <c r="R31" s="119"/>
      <c r="S31" s="119"/>
      <c r="T31" s="119"/>
      <c r="V31" s="119"/>
      <c r="Y31" s="119"/>
    </row>
    <row r="32" spans="1:25" s="8" customFormat="1" ht="31.5" x14ac:dyDescent="0.2">
      <c r="A32" s="125"/>
      <c r="B32" s="125"/>
      <c r="C32" s="100" t="s">
        <v>91</v>
      </c>
      <c r="D32" s="79">
        <f t="shared" ref="D32:D35" si="15">E32+F32+G32+H32+I32+J32+K32+L32+M32+N32+O32</f>
        <v>6300.7129999999997</v>
      </c>
      <c r="E32" s="80">
        <v>0</v>
      </c>
      <c r="F32" s="80">
        <v>0</v>
      </c>
      <c r="G32" s="80">
        <v>0</v>
      </c>
      <c r="H32" s="80">
        <v>2586.5129999999999</v>
      </c>
      <c r="I32" s="84">
        <v>3714.2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119"/>
      <c r="Q32" s="119"/>
      <c r="R32" s="119"/>
      <c r="S32" s="119"/>
      <c r="T32" s="119"/>
      <c r="V32" s="119"/>
      <c r="Y32" s="119"/>
    </row>
    <row r="33" spans="1:25" s="8" customFormat="1" ht="31.5" x14ac:dyDescent="0.2">
      <c r="A33" s="125"/>
      <c r="B33" s="125"/>
      <c r="C33" s="100" t="s">
        <v>9</v>
      </c>
      <c r="D33" s="79">
        <f t="shared" si="15"/>
        <v>17445.617999999999</v>
      </c>
      <c r="E33" s="80">
        <v>0</v>
      </c>
      <c r="F33" s="80">
        <v>0</v>
      </c>
      <c r="G33" s="80">
        <v>2004.221</v>
      </c>
      <c r="H33" s="80">
        <v>52.707000000000001</v>
      </c>
      <c r="I33" s="84">
        <v>75.8</v>
      </c>
      <c r="J33" s="80">
        <v>0</v>
      </c>
      <c r="K33" s="80">
        <v>3062.578</v>
      </c>
      <c r="L33" s="80">
        <v>3062.578</v>
      </c>
      <c r="M33" s="80">
        <v>3062.578</v>
      </c>
      <c r="N33" s="80">
        <v>3062.578</v>
      </c>
      <c r="O33" s="80">
        <v>3062.578</v>
      </c>
      <c r="P33" s="119"/>
      <c r="Q33" s="119"/>
      <c r="R33" s="119"/>
      <c r="S33" s="119"/>
      <c r="T33" s="119"/>
      <c r="V33" s="119"/>
      <c r="Y33" s="119"/>
    </row>
    <row r="34" spans="1:25" s="8" customFormat="1" ht="15.75" x14ac:dyDescent="0.2">
      <c r="A34" s="125"/>
      <c r="B34" s="125"/>
      <c r="C34" s="100" t="s">
        <v>17</v>
      </c>
      <c r="D34" s="79">
        <f t="shared" si="15"/>
        <v>287.67499999999995</v>
      </c>
      <c r="E34" s="80">
        <v>0</v>
      </c>
      <c r="F34" s="80">
        <v>0</v>
      </c>
      <c r="G34" s="80">
        <v>25.053000000000001</v>
      </c>
      <c r="H34" s="80">
        <v>32.99</v>
      </c>
      <c r="I34" s="84">
        <v>38.222000000000001</v>
      </c>
      <c r="J34" s="80">
        <v>0</v>
      </c>
      <c r="K34" s="80">
        <v>38.281999999999996</v>
      </c>
      <c r="L34" s="80">
        <v>38.281999999999996</v>
      </c>
      <c r="M34" s="80">
        <v>38.281999999999996</v>
      </c>
      <c r="N34" s="80">
        <v>38.281999999999996</v>
      </c>
      <c r="O34" s="80">
        <v>38.281999999999996</v>
      </c>
      <c r="P34" s="119"/>
      <c r="Q34" s="119"/>
      <c r="R34" s="119"/>
      <c r="S34" s="119"/>
      <c r="T34" s="119"/>
      <c r="V34" s="119"/>
      <c r="Y34" s="119"/>
    </row>
    <row r="35" spans="1:25" s="8" customFormat="1" ht="31.5" x14ac:dyDescent="0.2">
      <c r="A35" s="125"/>
      <c r="B35" s="125"/>
      <c r="C35" s="100" t="s">
        <v>18</v>
      </c>
      <c r="D35" s="79">
        <f t="shared" si="15"/>
        <v>4739.6239999999998</v>
      </c>
      <c r="E35" s="80">
        <v>0</v>
      </c>
      <c r="F35" s="80">
        <v>0</v>
      </c>
      <c r="G35" s="80">
        <v>476.00200000000001</v>
      </c>
      <c r="H35" s="80">
        <v>626.81200000000001</v>
      </c>
      <c r="I35" s="84">
        <v>0</v>
      </c>
      <c r="J35" s="80">
        <v>0</v>
      </c>
      <c r="K35" s="80">
        <v>727.36199999999997</v>
      </c>
      <c r="L35" s="80">
        <v>727.36199999999997</v>
      </c>
      <c r="M35" s="80">
        <v>727.36199999999997</v>
      </c>
      <c r="N35" s="80">
        <v>727.36199999999997</v>
      </c>
      <c r="O35" s="80">
        <v>727.36199999999997</v>
      </c>
      <c r="P35" s="119"/>
      <c r="Q35" s="119"/>
      <c r="R35" s="119"/>
      <c r="S35" s="119"/>
      <c r="T35" s="119"/>
      <c r="V35" s="119"/>
      <c r="Y35" s="119"/>
    </row>
    <row r="36" spans="1:25" s="19" customFormat="1" ht="15.75" x14ac:dyDescent="0.2">
      <c r="A36" s="140" t="s">
        <v>19</v>
      </c>
      <c r="B36" s="139" t="s">
        <v>26</v>
      </c>
      <c r="C36" s="99" t="s">
        <v>10</v>
      </c>
      <c r="D36" s="79">
        <f>D39+D40+D41+D38</f>
        <v>328952.78900000005</v>
      </c>
      <c r="E36" s="79">
        <f t="shared" ref="E36:O36" si="16">E39+E40+E41+E38</f>
        <v>0</v>
      </c>
      <c r="F36" s="84">
        <f t="shared" si="16"/>
        <v>63871.509999999995</v>
      </c>
      <c r="G36" s="84">
        <f t="shared" si="16"/>
        <v>0</v>
      </c>
      <c r="H36" s="84">
        <f t="shared" si="16"/>
        <v>118808.21100000001</v>
      </c>
      <c r="I36" s="84">
        <f t="shared" si="16"/>
        <v>53254.218000000001</v>
      </c>
      <c r="J36" s="84">
        <f t="shared" si="16"/>
        <v>71155.460000000006</v>
      </c>
      <c r="K36" s="84">
        <f t="shared" si="16"/>
        <v>21863.39</v>
      </c>
      <c r="L36" s="84">
        <f t="shared" si="16"/>
        <v>0</v>
      </c>
      <c r="M36" s="84">
        <f t="shared" si="16"/>
        <v>0</v>
      </c>
      <c r="N36" s="84">
        <f t="shared" si="16"/>
        <v>0</v>
      </c>
      <c r="O36" s="84">
        <f t="shared" si="16"/>
        <v>0</v>
      </c>
      <c r="P36" s="118"/>
      <c r="Q36" s="118"/>
      <c r="R36" s="118"/>
      <c r="S36" s="118"/>
      <c r="T36" s="118"/>
      <c r="V36" s="118"/>
      <c r="W36" s="49"/>
      <c r="X36" s="38"/>
      <c r="Y36" s="118"/>
    </row>
    <row r="37" spans="1:25" s="11" customFormat="1" ht="15.75" x14ac:dyDescent="0.2">
      <c r="A37" s="140"/>
      <c r="B37" s="139"/>
      <c r="C37" s="99" t="s">
        <v>8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118"/>
      <c r="Q37" s="118"/>
      <c r="R37" s="118"/>
      <c r="S37" s="118"/>
      <c r="T37" s="118"/>
      <c r="V37" s="118"/>
      <c r="W37" s="38"/>
      <c r="X37" s="38"/>
      <c r="Y37" s="118"/>
    </row>
    <row r="38" spans="1:25" s="11" customFormat="1" ht="31.5" x14ac:dyDescent="0.2">
      <c r="A38" s="140"/>
      <c r="B38" s="139"/>
      <c r="C38" s="99" t="s">
        <v>91</v>
      </c>
      <c r="D38" s="79">
        <f t="shared" ref="D38:D41" si="17">E38+F38+G38+H38+I38+J38+K38+L38+M38+N38+O38</f>
        <v>299688.46500000003</v>
      </c>
      <c r="E38" s="79">
        <f>E45+E52</f>
        <v>0</v>
      </c>
      <c r="F38" s="79">
        <f>F45+F52+F95</f>
        <v>57401.599999999999</v>
      </c>
      <c r="G38" s="79">
        <f t="shared" ref="G38:O38" si="18">G45+G52+G95</f>
        <v>0</v>
      </c>
      <c r="H38" s="79">
        <f t="shared" si="18"/>
        <v>110623.81200000001</v>
      </c>
      <c r="I38" s="79">
        <f t="shared" si="18"/>
        <v>47437.853000000003</v>
      </c>
      <c r="J38" s="79">
        <f t="shared" si="18"/>
        <v>64427.9</v>
      </c>
      <c r="K38" s="79">
        <f t="shared" si="18"/>
        <v>19797.3</v>
      </c>
      <c r="L38" s="79">
        <f t="shared" si="18"/>
        <v>0</v>
      </c>
      <c r="M38" s="79">
        <f t="shared" si="18"/>
        <v>0</v>
      </c>
      <c r="N38" s="79">
        <f t="shared" si="18"/>
        <v>0</v>
      </c>
      <c r="O38" s="79">
        <f t="shared" si="18"/>
        <v>0</v>
      </c>
      <c r="P38" s="118"/>
      <c r="Q38" s="118"/>
      <c r="R38" s="118"/>
      <c r="S38" s="118"/>
      <c r="T38" s="118"/>
      <c r="V38" s="118"/>
      <c r="W38" s="38"/>
      <c r="X38" s="38"/>
      <c r="Y38" s="118"/>
    </row>
    <row r="39" spans="1:25" s="11" customFormat="1" ht="31.5" x14ac:dyDescent="0.2">
      <c r="A39" s="140"/>
      <c r="B39" s="139"/>
      <c r="C39" s="99" t="s">
        <v>9</v>
      </c>
      <c r="D39" s="79">
        <f t="shared" si="17"/>
        <v>7836.969000000001</v>
      </c>
      <c r="E39" s="79">
        <f>E46+E53+E96</f>
        <v>0</v>
      </c>
      <c r="F39" s="79">
        <f>F46+F53+F96</f>
        <v>3761.3110000000001</v>
      </c>
      <c r="G39" s="79">
        <f t="shared" ref="G39:O39" si="19">G46+G53+G96</f>
        <v>0</v>
      </c>
      <c r="H39" s="79">
        <f t="shared" si="19"/>
        <v>2257.6610000000001</v>
      </c>
      <c r="I39" s="79">
        <f t="shared" si="19"/>
        <v>968.18100000000004</v>
      </c>
      <c r="J39" s="79">
        <f t="shared" si="19"/>
        <v>650.85900000000004</v>
      </c>
      <c r="K39" s="79">
        <f t="shared" si="19"/>
        <v>198.95699999999999</v>
      </c>
      <c r="L39" s="79">
        <f t="shared" si="19"/>
        <v>0</v>
      </c>
      <c r="M39" s="79">
        <f t="shared" si="19"/>
        <v>0</v>
      </c>
      <c r="N39" s="79">
        <f t="shared" si="19"/>
        <v>0</v>
      </c>
      <c r="O39" s="79">
        <f t="shared" si="19"/>
        <v>0</v>
      </c>
      <c r="P39" s="118"/>
      <c r="Q39" s="118"/>
      <c r="R39" s="118"/>
      <c r="S39" s="118"/>
      <c r="T39" s="118"/>
      <c r="V39" s="118"/>
      <c r="W39" s="38"/>
      <c r="X39" s="38"/>
      <c r="Y39" s="118"/>
    </row>
    <row r="40" spans="1:25" s="11" customFormat="1" ht="15.75" x14ac:dyDescent="0.2">
      <c r="A40" s="140"/>
      <c r="B40" s="139"/>
      <c r="C40" s="99" t="s">
        <v>17</v>
      </c>
      <c r="D40" s="79">
        <f t="shared" si="17"/>
        <v>587.2639999999999</v>
      </c>
      <c r="E40" s="79">
        <f>E47+E54+E97</f>
        <v>0</v>
      </c>
      <c r="F40" s="79">
        <f>F47+F54+F97</f>
        <v>63.436999999999998</v>
      </c>
      <c r="G40" s="79">
        <f t="shared" ref="G40:O40" si="20">G47+G54+G97</f>
        <v>0</v>
      </c>
      <c r="H40" s="79">
        <f t="shared" si="20"/>
        <v>189.57499999999999</v>
      </c>
      <c r="I40" s="79">
        <f t="shared" si="20"/>
        <v>241.23400000000001</v>
      </c>
      <c r="J40" s="79">
        <f t="shared" si="20"/>
        <v>71.155000000000001</v>
      </c>
      <c r="K40" s="79">
        <f t="shared" si="20"/>
        <v>21.863</v>
      </c>
      <c r="L40" s="79">
        <f t="shared" si="20"/>
        <v>0</v>
      </c>
      <c r="M40" s="79">
        <f t="shared" si="20"/>
        <v>0</v>
      </c>
      <c r="N40" s="79">
        <f t="shared" si="20"/>
        <v>0</v>
      </c>
      <c r="O40" s="79">
        <f t="shared" si="20"/>
        <v>0</v>
      </c>
      <c r="P40" s="118"/>
      <c r="Q40" s="118"/>
      <c r="R40" s="118"/>
      <c r="S40" s="118"/>
      <c r="T40" s="118"/>
      <c r="V40" s="118"/>
      <c r="W40" s="38"/>
      <c r="X40" s="38"/>
      <c r="Y40" s="118"/>
    </row>
    <row r="41" spans="1:25" s="11" customFormat="1" ht="31.5" x14ac:dyDescent="0.2">
      <c r="A41" s="140"/>
      <c r="B41" s="139"/>
      <c r="C41" s="99" t="s">
        <v>18</v>
      </c>
      <c r="D41" s="79">
        <f t="shared" si="17"/>
        <v>20840.091000000004</v>
      </c>
      <c r="E41" s="79">
        <f>E48+E55+E98</f>
        <v>0</v>
      </c>
      <c r="F41" s="79">
        <f>F48+F55+F98</f>
        <v>2645.1620000000003</v>
      </c>
      <c r="G41" s="79">
        <f t="shared" ref="G41:O41" si="21">G48+G55+G98</f>
        <v>0</v>
      </c>
      <c r="H41" s="79">
        <f t="shared" si="21"/>
        <v>5737.1629999999996</v>
      </c>
      <c r="I41" s="79">
        <f t="shared" si="21"/>
        <v>4606.95</v>
      </c>
      <c r="J41" s="79">
        <f t="shared" si="21"/>
        <v>6005.5460000000003</v>
      </c>
      <c r="K41" s="79">
        <f t="shared" si="21"/>
        <v>1845.27</v>
      </c>
      <c r="L41" s="79">
        <f t="shared" si="21"/>
        <v>0</v>
      </c>
      <c r="M41" s="79">
        <f t="shared" si="21"/>
        <v>0</v>
      </c>
      <c r="N41" s="79">
        <f t="shared" si="21"/>
        <v>0</v>
      </c>
      <c r="O41" s="79">
        <f t="shared" si="21"/>
        <v>0</v>
      </c>
      <c r="P41" s="118"/>
      <c r="Q41" s="118"/>
      <c r="R41" s="118"/>
      <c r="S41" s="118"/>
      <c r="T41" s="118"/>
      <c r="V41" s="118"/>
      <c r="W41" s="38"/>
      <c r="X41" s="38"/>
      <c r="Y41" s="118"/>
    </row>
    <row r="42" spans="1:25" s="11" customFormat="1" ht="15.75" x14ac:dyDescent="0.2">
      <c r="A42" s="104"/>
      <c r="B42" s="106" t="s">
        <v>8</v>
      </c>
      <c r="C42" s="107"/>
      <c r="D42" s="89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119"/>
      <c r="Q42" s="119"/>
      <c r="R42" s="119"/>
      <c r="S42" s="119"/>
      <c r="T42" s="119"/>
      <c r="V42" s="119"/>
      <c r="W42" s="38"/>
      <c r="X42" s="38"/>
      <c r="Y42" s="119"/>
    </row>
    <row r="43" spans="1:25" s="20" customFormat="1" ht="15.75" x14ac:dyDescent="0.2">
      <c r="A43" s="141" t="s">
        <v>15</v>
      </c>
      <c r="B43" s="141" t="s">
        <v>27</v>
      </c>
      <c r="C43" s="108" t="s">
        <v>10</v>
      </c>
      <c r="D43" s="79">
        <f>D45+D46+D47+D48</f>
        <v>0</v>
      </c>
      <c r="E43" s="84">
        <f>E46+E47+E48</f>
        <v>0</v>
      </c>
      <c r="F43" s="84">
        <f t="shared" ref="F43:O43" si="22">F46+F47+F48+F45</f>
        <v>0</v>
      </c>
      <c r="G43" s="84">
        <f t="shared" si="22"/>
        <v>0</v>
      </c>
      <c r="H43" s="84">
        <f t="shared" si="22"/>
        <v>0</v>
      </c>
      <c r="I43" s="84">
        <f t="shared" si="22"/>
        <v>0</v>
      </c>
      <c r="J43" s="84">
        <f t="shared" si="22"/>
        <v>0</v>
      </c>
      <c r="K43" s="84">
        <f t="shared" si="22"/>
        <v>0</v>
      </c>
      <c r="L43" s="84">
        <f t="shared" si="22"/>
        <v>0</v>
      </c>
      <c r="M43" s="84">
        <f t="shared" si="22"/>
        <v>0</v>
      </c>
      <c r="N43" s="84">
        <f t="shared" si="22"/>
        <v>0</v>
      </c>
      <c r="O43" s="84">
        <f t="shared" si="22"/>
        <v>0</v>
      </c>
      <c r="P43" s="120"/>
      <c r="Q43" s="120"/>
      <c r="R43" s="120"/>
      <c r="S43" s="120"/>
      <c r="T43" s="120"/>
      <c r="V43" s="120"/>
      <c r="W43" s="40"/>
      <c r="X43" s="39"/>
      <c r="Y43" s="120"/>
    </row>
    <row r="44" spans="1:25" s="12" customFormat="1" ht="15.75" x14ac:dyDescent="0.2">
      <c r="A44" s="141"/>
      <c r="B44" s="141"/>
      <c r="C44" s="108" t="s">
        <v>8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120"/>
      <c r="Q44" s="120"/>
      <c r="R44" s="120"/>
      <c r="S44" s="120"/>
      <c r="T44" s="120"/>
      <c r="V44" s="120"/>
      <c r="W44" s="40"/>
      <c r="X44" s="40"/>
      <c r="Y44" s="120"/>
    </row>
    <row r="45" spans="1:25" s="12" customFormat="1" ht="31.5" x14ac:dyDescent="0.2">
      <c r="A45" s="141"/>
      <c r="B45" s="141"/>
      <c r="C45" s="108" t="s">
        <v>91</v>
      </c>
      <c r="D45" s="79">
        <f t="shared" ref="D45:D48" si="23">E45+F45+G45+H45+I45+J45+K45+L45+M45+N45+O45</f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  <c r="O45" s="84">
        <v>0</v>
      </c>
      <c r="P45" s="120"/>
      <c r="Q45" s="120"/>
      <c r="R45" s="120"/>
      <c r="S45" s="120"/>
      <c r="T45" s="120"/>
      <c r="V45" s="120"/>
      <c r="W45" s="40"/>
      <c r="X45" s="40"/>
      <c r="Y45" s="120"/>
    </row>
    <row r="46" spans="1:25" s="12" customFormat="1" ht="31.5" x14ac:dyDescent="0.2">
      <c r="A46" s="141"/>
      <c r="B46" s="141"/>
      <c r="C46" s="108" t="s">
        <v>9</v>
      </c>
      <c r="D46" s="79">
        <f t="shared" si="23"/>
        <v>0</v>
      </c>
      <c r="E46" s="84">
        <v>0</v>
      </c>
      <c r="F46" s="84">
        <v>0</v>
      </c>
      <c r="G46" s="84"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120"/>
      <c r="Q46" s="120"/>
      <c r="R46" s="120"/>
      <c r="S46" s="120"/>
      <c r="T46" s="120"/>
      <c r="V46" s="120"/>
      <c r="W46" s="39"/>
      <c r="X46" s="39"/>
      <c r="Y46" s="120"/>
    </row>
    <row r="47" spans="1:25" s="12" customFormat="1" ht="15.75" x14ac:dyDescent="0.2">
      <c r="A47" s="141"/>
      <c r="B47" s="141"/>
      <c r="C47" s="108" t="s">
        <v>17</v>
      </c>
      <c r="D47" s="79">
        <f t="shared" si="23"/>
        <v>0</v>
      </c>
      <c r="E47" s="84">
        <v>0</v>
      </c>
      <c r="F47" s="84">
        <v>0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120"/>
      <c r="Q47" s="120"/>
      <c r="R47" s="120"/>
      <c r="S47" s="120"/>
      <c r="T47" s="120"/>
      <c r="V47" s="120"/>
      <c r="W47" s="39"/>
      <c r="X47" s="39"/>
      <c r="Y47" s="120"/>
    </row>
    <row r="48" spans="1:25" s="12" customFormat="1" ht="31.5" x14ac:dyDescent="0.2">
      <c r="A48" s="141"/>
      <c r="B48" s="141"/>
      <c r="C48" s="108" t="s">
        <v>18</v>
      </c>
      <c r="D48" s="79">
        <f t="shared" si="23"/>
        <v>0</v>
      </c>
      <c r="E48" s="84">
        <v>0</v>
      </c>
      <c r="F48" s="84">
        <v>0</v>
      </c>
      <c r="G48" s="84">
        <v>0</v>
      </c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4">
        <v>0</v>
      </c>
      <c r="N48" s="84">
        <v>0</v>
      </c>
      <c r="O48" s="84">
        <v>0</v>
      </c>
      <c r="P48" s="120"/>
      <c r="Q48" s="120"/>
      <c r="R48" s="120"/>
      <c r="S48" s="120"/>
      <c r="T48" s="120"/>
      <c r="V48" s="120"/>
      <c r="W48" s="39"/>
      <c r="X48" s="39"/>
      <c r="Y48" s="120"/>
    </row>
    <row r="49" spans="1:25" s="12" customFormat="1" ht="15.75" x14ac:dyDescent="0.2">
      <c r="A49" s="105"/>
      <c r="B49" s="106" t="s">
        <v>8</v>
      </c>
      <c r="C49" s="10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119"/>
      <c r="Q49" s="119"/>
      <c r="R49" s="119"/>
      <c r="S49" s="119"/>
      <c r="T49" s="119"/>
      <c r="V49" s="119"/>
      <c r="W49" s="39"/>
      <c r="X49" s="39"/>
      <c r="Y49" s="119"/>
    </row>
    <row r="50" spans="1:25" s="18" customFormat="1" ht="15.75" x14ac:dyDescent="0.2">
      <c r="A50" s="141" t="s">
        <v>34</v>
      </c>
      <c r="B50" s="141" t="s">
        <v>28</v>
      </c>
      <c r="C50" s="108" t="s">
        <v>10</v>
      </c>
      <c r="D50" s="79">
        <f>D52+D53+D54+D55</f>
        <v>309515.79600000003</v>
      </c>
      <c r="E50" s="84">
        <f>E53+E54+E55+E52</f>
        <v>0</v>
      </c>
      <c r="F50" s="84">
        <f t="shared" ref="F50:O50" si="24">F53+F54+F55+F52</f>
        <v>44434.517</v>
      </c>
      <c r="G50" s="84">
        <f t="shared" si="24"/>
        <v>0</v>
      </c>
      <c r="H50" s="84">
        <f t="shared" si="24"/>
        <v>118808.21100000001</v>
      </c>
      <c r="I50" s="84">
        <f t="shared" si="24"/>
        <v>53254.218000000001</v>
      </c>
      <c r="J50" s="84">
        <f t="shared" si="24"/>
        <v>71155.460000000006</v>
      </c>
      <c r="K50" s="84">
        <f t="shared" si="24"/>
        <v>21863.39</v>
      </c>
      <c r="L50" s="84">
        <f t="shared" si="24"/>
        <v>0</v>
      </c>
      <c r="M50" s="84">
        <f t="shared" si="24"/>
        <v>0</v>
      </c>
      <c r="N50" s="84">
        <f t="shared" si="24"/>
        <v>0</v>
      </c>
      <c r="O50" s="84">
        <f t="shared" si="24"/>
        <v>0</v>
      </c>
      <c r="P50" s="120"/>
      <c r="Q50" s="120"/>
      <c r="R50" s="120"/>
      <c r="S50" s="120"/>
      <c r="T50" s="120"/>
      <c r="V50" s="120"/>
      <c r="W50" s="36"/>
      <c r="X50" s="36"/>
      <c r="Y50" s="120"/>
    </row>
    <row r="51" spans="1:25" s="10" customFormat="1" ht="15.75" x14ac:dyDescent="0.2">
      <c r="A51" s="142"/>
      <c r="B51" s="141"/>
      <c r="C51" s="108" t="s">
        <v>8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120"/>
      <c r="Q51" s="120"/>
      <c r="R51" s="120"/>
      <c r="S51" s="120"/>
      <c r="T51" s="120"/>
      <c r="V51" s="120"/>
      <c r="W51" s="36"/>
      <c r="X51" s="36"/>
      <c r="Y51" s="120"/>
    </row>
    <row r="52" spans="1:25" s="10" customFormat="1" ht="31.5" x14ac:dyDescent="0.2">
      <c r="A52" s="142"/>
      <c r="B52" s="141"/>
      <c r="C52" s="108" t="s">
        <v>91</v>
      </c>
      <c r="D52" s="79">
        <f t="shared" ref="D52:D55" si="25">E52+F52+G52+H52+I52+J52+K52+L52+M52+N52+O52</f>
        <v>280855.065</v>
      </c>
      <c r="E52" s="84">
        <f t="shared" ref="E52" si="26">E59+E65+E71+E77+E89</f>
        <v>0</v>
      </c>
      <c r="F52" s="84">
        <f>F59+F65+F71+F77+F83+F89</f>
        <v>38568.199999999997</v>
      </c>
      <c r="G52" s="84">
        <f t="shared" ref="G52:O52" si="27">G59+G65+G71+G77+G83+G89</f>
        <v>0</v>
      </c>
      <c r="H52" s="84">
        <f t="shared" si="27"/>
        <v>110623.81200000001</v>
      </c>
      <c r="I52" s="84">
        <f t="shared" si="27"/>
        <v>47437.853000000003</v>
      </c>
      <c r="J52" s="84">
        <f t="shared" si="27"/>
        <v>64427.9</v>
      </c>
      <c r="K52" s="84">
        <f t="shared" si="27"/>
        <v>19797.3</v>
      </c>
      <c r="L52" s="84">
        <f t="shared" si="27"/>
        <v>0</v>
      </c>
      <c r="M52" s="84">
        <f t="shared" si="27"/>
        <v>0</v>
      </c>
      <c r="N52" s="84">
        <f t="shared" si="27"/>
        <v>0</v>
      </c>
      <c r="O52" s="84">
        <f t="shared" si="27"/>
        <v>0</v>
      </c>
      <c r="P52" s="120"/>
      <c r="Q52" s="120"/>
      <c r="R52" s="120"/>
      <c r="S52" s="120"/>
      <c r="T52" s="120"/>
      <c r="V52" s="120"/>
      <c r="W52" s="36"/>
      <c r="X52" s="36"/>
      <c r="Y52" s="120"/>
    </row>
    <row r="53" spans="1:25" s="10" customFormat="1" ht="31.5" x14ac:dyDescent="0.2">
      <c r="A53" s="142"/>
      <c r="B53" s="141"/>
      <c r="C53" s="108" t="s">
        <v>9</v>
      </c>
      <c r="D53" s="79">
        <f t="shared" si="25"/>
        <v>7452.6140000000014</v>
      </c>
      <c r="E53" s="84">
        <f t="shared" ref="E53" si="28">E60+E66+E72+E78+E90</f>
        <v>0</v>
      </c>
      <c r="F53" s="84">
        <f>F60+F66+F72+F78+F84+F90</f>
        <v>3376.9560000000001</v>
      </c>
      <c r="G53" s="84">
        <f t="shared" ref="G53:O53" si="29">G60+G66+G72+G78+G84+G90</f>
        <v>0</v>
      </c>
      <c r="H53" s="84">
        <f t="shared" si="29"/>
        <v>2257.6610000000001</v>
      </c>
      <c r="I53" s="84">
        <f t="shared" si="29"/>
        <v>968.18100000000004</v>
      </c>
      <c r="J53" s="84">
        <f t="shared" si="29"/>
        <v>650.85900000000004</v>
      </c>
      <c r="K53" s="84">
        <f t="shared" si="29"/>
        <v>198.95699999999999</v>
      </c>
      <c r="L53" s="84">
        <f t="shared" si="29"/>
        <v>0</v>
      </c>
      <c r="M53" s="84">
        <f t="shared" si="29"/>
        <v>0</v>
      </c>
      <c r="N53" s="84">
        <f t="shared" si="29"/>
        <v>0</v>
      </c>
      <c r="O53" s="84">
        <f t="shared" si="29"/>
        <v>0</v>
      </c>
      <c r="P53" s="120"/>
      <c r="Q53" s="120"/>
      <c r="R53" s="120"/>
      <c r="S53" s="120"/>
      <c r="T53" s="120"/>
      <c r="V53" s="120"/>
      <c r="W53" s="36"/>
      <c r="X53" s="36"/>
      <c r="Y53" s="120"/>
    </row>
    <row r="54" spans="1:25" s="10" customFormat="1" ht="15.75" x14ac:dyDescent="0.2">
      <c r="A54" s="142"/>
      <c r="B54" s="141"/>
      <c r="C54" s="108" t="s">
        <v>17</v>
      </c>
      <c r="D54" s="79">
        <f t="shared" si="25"/>
        <v>568.02600000000007</v>
      </c>
      <c r="E54" s="84">
        <f t="shared" ref="E54" si="30">E61+E67+E73+E79+E91</f>
        <v>0</v>
      </c>
      <c r="F54" s="84">
        <f>F61+F67+F73+F79+F85+F91</f>
        <v>44.198999999999998</v>
      </c>
      <c r="G54" s="84">
        <f t="shared" ref="G54:O54" si="31">G61+G67+G73+G79+G85+G91</f>
        <v>0</v>
      </c>
      <c r="H54" s="84">
        <f t="shared" si="31"/>
        <v>189.57499999999999</v>
      </c>
      <c r="I54" s="84">
        <f t="shared" si="31"/>
        <v>241.23400000000001</v>
      </c>
      <c r="J54" s="84">
        <f t="shared" si="31"/>
        <v>71.155000000000001</v>
      </c>
      <c r="K54" s="84">
        <f t="shared" si="31"/>
        <v>21.863</v>
      </c>
      <c r="L54" s="84">
        <f t="shared" si="31"/>
        <v>0</v>
      </c>
      <c r="M54" s="84">
        <f t="shared" si="31"/>
        <v>0</v>
      </c>
      <c r="N54" s="84">
        <f t="shared" si="31"/>
        <v>0</v>
      </c>
      <c r="O54" s="84">
        <f t="shared" si="31"/>
        <v>0</v>
      </c>
      <c r="P54" s="120"/>
      <c r="Q54" s="120"/>
      <c r="R54" s="120"/>
      <c r="S54" s="120"/>
      <c r="T54" s="120"/>
      <c r="V54" s="120"/>
      <c r="W54" s="36"/>
      <c r="X54" s="36"/>
      <c r="Y54" s="120"/>
    </row>
    <row r="55" spans="1:25" s="10" customFormat="1" ht="31.5" x14ac:dyDescent="0.2">
      <c r="A55" s="142"/>
      <c r="B55" s="141"/>
      <c r="C55" s="108" t="s">
        <v>18</v>
      </c>
      <c r="D55" s="79">
        <f t="shared" si="25"/>
        <v>20640.091</v>
      </c>
      <c r="E55" s="84">
        <f t="shared" ref="E55" si="32">E62+E68+E74+E80+E92</f>
        <v>0</v>
      </c>
      <c r="F55" s="84">
        <f>F62+F68+F74+F80+F86+F92</f>
        <v>2445.1620000000003</v>
      </c>
      <c r="G55" s="84">
        <f t="shared" ref="G55:O55" si="33">G62+G68+G74+G80+G86+G92</f>
        <v>0</v>
      </c>
      <c r="H55" s="84">
        <f t="shared" si="33"/>
        <v>5737.1629999999996</v>
      </c>
      <c r="I55" s="84">
        <f t="shared" si="33"/>
        <v>4606.95</v>
      </c>
      <c r="J55" s="84">
        <f t="shared" si="33"/>
        <v>6005.5460000000003</v>
      </c>
      <c r="K55" s="84">
        <f t="shared" si="33"/>
        <v>1845.27</v>
      </c>
      <c r="L55" s="84">
        <f t="shared" si="33"/>
        <v>0</v>
      </c>
      <c r="M55" s="84">
        <f t="shared" si="33"/>
        <v>0</v>
      </c>
      <c r="N55" s="84">
        <f t="shared" si="33"/>
        <v>0</v>
      </c>
      <c r="O55" s="84">
        <f t="shared" si="33"/>
        <v>0</v>
      </c>
      <c r="P55" s="120"/>
      <c r="Q55" s="120"/>
      <c r="R55" s="120"/>
      <c r="S55" s="120"/>
      <c r="T55" s="120"/>
      <c r="V55" s="120"/>
      <c r="W55" s="36"/>
      <c r="X55" s="36"/>
      <c r="Y55" s="120"/>
    </row>
    <row r="56" spans="1:25" s="10" customFormat="1" ht="15.75" x14ac:dyDescent="0.2">
      <c r="A56" s="106"/>
      <c r="B56" s="106" t="s">
        <v>8</v>
      </c>
      <c r="C56" s="10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119"/>
      <c r="Q56" s="119"/>
      <c r="R56" s="119"/>
      <c r="S56" s="119"/>
      <c r="T56" s="119"/>
      <c r="V56" s="119"/>
      <c r="W56" s="36"/>
      <c r="X56" s="36"/>
      <c r="Y56" s="119"/>
    </row>
    <row r="57" spans="1:25" s="10" customFormat="1" ht="15.75" x14ac:dyDescent="0.2">
      <c r="A57" s="141" t="s">
        <v>80</v>
      </c>
      <c r="B57" s="141" t="s">
        <v>82</v>
      </c>
      <c r="C57" s="108" t="s">
        <v>10</v>
      </c>
      <c r="D57" s="79">
        <f>D59+D60+D61+D62</f>
        <v>24056.339</v>
      </c>
      <c r="E57" s="84">
        <f t="shared" ref="E57:O57" si="34">E60+E61+E62+E59</f>
        <v>0</v>
      </c>
      <c r="F57" s="84">
        <f t="shared" si="34"/>
        <v>24056.339</v>
      </c>
      <c r="G57" s="84">
        <f t="shared" si="34"/>
        <v>0</v>
      </c>
      <c r="H57" s="84">
        <f t="shared" si="34"/>
        <v>0</v>
      </c>
      <c r="I57" s="84">
        <f t="shared" si="34"/>
        <v>0</v>
      </c>
      <c r="J57" s="84">
        <f t="shared" si="34"/>
        <v>0</v>
      </c>
      <c r="K57" s="84">
        <f t="shared" si="34"/>
        <v>0</v>
      </c>
      <c r="L57" s="84">
        <f t="shared" si="34"/>
        <v>0</v>
      </c>
      <c r="M57" s="84">
        <f t="shared" si="34"/>
        <v>0</v>
      </c>
      <c r="N57" s="84">
        <f t="shared" si="34"/>
        <v>0</v>
      </c>
      <c r="O57" s="84">
        <f t="shared" si="34"/>
        <v>0</v>
      </c>
      <c r="P57" s="120"/>
      <c r="Q57" s="120"/>
      <c r="R57" s="120"/>
      <c r="S57" s="120"/>
      <c r="T57" s="120"/>
      <c r="V57" s="120"/>
      <c r="W57" s="36"/>
      <c r="X57" s="36"/>
      <c r="Y57" s="120"/>
    </row>
    <row r="58" spans="1:25" s="10" customFormat="1" ht="15.75" x14ac:dyDescent="0.2">
      <c r="A58" s="141"/>
      <c r="B58" s="143"/>
      <c r="C58" s="108" t="s">
        <v>8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120"/>
      <c r="Q58" s="120"/>
      <c r="R58" s="120"/>
      <c r="S58" s="120"/>
      <c r="T58" s="120"/>
      <c r="V58" s="120"/>
      <c r="W58" s="36"/>
      <c r="X58" s="36"/>
      <c r="Y58" s="120"/>
    </row>
    <row r="59" spans="1:25" s="10" customFormat="1" ht="31.5" x14ac:dyDescent="0.2">
      <c r="A59" s="141"/>
      <c r="B59" s="143"/>
      <c r="C59" s="108" t="s">
        <v>91</v>
      </c>
      <c r="D59" s="79">
        <f t="shared" ref="D59:D62" si="35">E59+F59+G59+H59+I59+J59+K59+L59+M59+N59+O59</f>
        <v>21288.3</v>
      </c>
      <c r="E59" s="84">
        <v>0</v>
      </c>
      <c r="F59" s="84">
        <v>21288.3</v>
      </c>
      <c r="G59" s="84">
        <v>0</v>
      </c>
      <c r="H59" s="84">
        <v>0</v>
      </c>
      <c r="I59" s="84">
        <v>0</v>
      </c>
      <c r="J59" s="84">
        <v>0</v>
      </c>
      <c r="K59" s="84">
        <v>0</v>
      </c>
      <c r="L59" s="84">
        <v>0</v>
      </c>
      <c r="M59" s="84">
        <v>0</v>
      </c>
      <c r="N59" s="84">
        <v>0</v>
      </c>
      <c r="O59" s="84">
        <v>0</v>
      </c>
      <c r="P59" s="120"/>
      <c r="Q59" s="120"/>
      <c r="R59" s="120"/>
      <c r="S59" s="120"/>
      <c r="T59" s="120"/>
      <c r="V59" s="120"/>
      <c r="W59" s="36"/>
      <c r="X59" s="36"/>
      <c r="Y59" s="120"/>
    </row>
    <row r="60" spans="1:25" s="10" customFormat="1" ht="31.5" x14ac:dyDescent="0.2">
      <c r="A60" s="141"/>
      <c r="B60" s="143"/>
      <c r="C60" s="108" t="s">
        <v>9</v>
      </c>
      <c r="D60" s="79">
        <f t="shared" si="35"/>
        <v>1541.1659999999999</v>
      </c>
      <c r="E60" s="84">
        <v>0</v>
      </c>
      <c r="F60" s="84">
        <v>1541.1659999999999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120"/>
      <c r="Q60" s="120"/>
      <c r="R60" s="120"/>
      <c r="S60" s="120"/>
      <c r="T60" s="120"/>
      <c r="V60" s="120"/>
      <c r="W60" s="36"/>
      <c r="X60" s="36"/>
      <c r="Y60" s="120"/>
    </row>
    <row r="61" spans="1:25" s="10" customFormat="1" ht="15.75" x14ac:dyDescent="0.2">
      <c r="A61" s="141"/>
      <c r="B61" s="143"/>
      <c r="C61" s="108" t="s">
        <v>17</v>
      </c>
      <c r="D61" s="79">
        <f t="shared" si="35"/>
        <v>24.056000000000001</v>
      </c>
      <c r="E61" s="84">
        <v>0</v>
      </c>
      <c r="F61" s="84">
        <v>24.056000000000001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120"/>
      <c r="Q61" s="120"/>
      <c r="R61" s="120"/>
      <c r="S61" s="120"/>
      <c r="T61" s="120"/>
      <c r="V61" s="120"/>
      <c r="W61" s="36"/>
      <c r="X61" s="36"/>
      <c r="Y61" s="120"/>
    </row>
    <row r="62" spans="1:25" s="10" customFormat="1" ht="31.5" x14ac:dyDescent="0.2">
      <c r="A62" s="141"/>
      <c r="B62" s="143"/>
      <c r="C62" s="108" t="s">
        <v>18</v>
      </c>
      <c r="D62" s="79">
        <f t="shared" si="35"/>
        <v>1202.817</v>
      </c>
      <c r="E62" s="84">
        <v>0</v>
      </c>
      <c r="F62" s="84">
        <v>1202.817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120"/>
      <c r="Q62" s="120"/>
      <c r="R62" s="120"/>
      <c r="S62" s="120"/>
      <c r="T62" s="120"/>
      <c r="V62" s="120"/>
      <c r="W62" s="36"/>
      <c r="X62" s="36"/>
      <c r="Y62" s="120"/>
    </row>
    <row r="63" spans="1:25" s="10" customFormat="1" ht="15.75" x14ac:dyDescent="0.2">
      <c r="A63" s="141" t="s">
        <v>81</v>
      </c>
      <c r="B63" s="141" t="s">
        <v>83</v>
      </c>
      <c r="C63" s="108" t="s">
        <v>10</v>
      </c>
      <c r="D63" s="79">
        <f>D65+D66+D67+D68</f>
        <v>20378.178000000004</v>
      </c>
      <c r="E63" s="84">
        <f t="shared" ref="E63:O63" si="36">E66+E67+E68+E65</f>
        <v>0</v>
      </c>
      <c r="F63" s="84">
        <f t="shared" si="36"/>
        <v>20378.178</v>
      </c>
      <c r="G63" s="84">
        <f t="shared" si="36"/>
        <v>0</v>
      </c>
      <c r="H63" s="84">
        <f t="shared" si="36"/>
        <v>0</v>
      </c>
      <c r="I63" s="84">
        <f t="shared" si="36"/>
        <v>0</v>
      </c>
      <c r="J63" s="84">
        <f t="shared" si="36"/>
        <v>0</v>
      </c>
      <c r="K63" s="84">
        <f t="shared" si="36"/>
        <v>0</v>
      </c>
      <c r="L63" s="84">
        <f t="shared" si="36"/>
        <v>0</v>
      </c>
      <c r="M63" s="84">
        <f t="shared" si="36"/>
        <v>0</v>
      </c>
      <c r="N63" s="84">
        <f t="shared" si="36"/>
        <v>0</v>
      </c>
      <c r="O63" s="84">
        <f t="shared" si="36"/>
        <v>0</v>
      </c>
      <c r="P63" s="120"/>
      <c r="Q63" s="120"/>
      <c r="R63" s="120"/>
      <c r="S63" s="120"/>
      <c r="T63" s="120"/>
      <c r="V63" s="120"/>
      <c r="W63" s="36"/>
      <c r="X63" s="36"/>
      <c r="Y63" s="120"/>
    </row>
    <row r="64" spans="1:25" s="10" customFormat="1" ht="15.75" x14ac:dyDescent="0.2">
      <c r="A64" s="141"/>
      <c r="B64" s="143"/>
      <c r="C64" s="108" t="s">
        <v>8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120"/>
      <c r="Q64" s="120"/>
      <c r="R64" s="120"/>
      <c r="S64" s="120"/>
      <c r="T64" s="120"/>
      <c r="V64" s="120"/>
      <c r="W64" s="36"/>
      <c r="X64" s="36"/>
      <c r="Y64" s="120"/>
    </row>
    <row r="65" spans="1:25" s="10" customFormat="1" ht="31.5" x14ac:dyDescent="0.2">
      <c r="A65" s="141"/>
      <c r="B65" s="143"/>
      <c r="C65" s="108" t="s">
        <v>91</v>
      </c>
      <c r="D65" s="79">
        <f t="shared" ref="D65:D68" si="37">E65+F65+G65+H65+I65+J65+K65+L65+M65+N65+O65</f>
        <v>17279.900000000001</v>
      </c>
      <c r="E65" s="84">
        <v>0</v>
      </c>
      <c r="F65" s="84">
        <v>17279.900000000001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120"/>
      <c r="Q65" s="120"/>
      <c r="R65" s="120"/>
      <c r="S65" s="120"/>
      <c r="T65" s="120"/>
      <c r="V65" s="120"/>
      <c r="W65" s="36"/>
      <c r="X65" s="36"/>
      <c r="Y65" s="120"/>
    </row>
    <row r="66" spans="1:25" s="10" customFormat="1" ht="31.5" x14ac:dyDescent="0.2">
      <c r="A66" s="141"/>
      <c r="B66" s="143"/>
      <c r="C66" s="108" t="s">
        <v>9</v>
      </c>
      <c r="D66" s="79">
        <f t="shared" si="37"/>
        <v>1835.79</v>
      </c>
      <c r="E66" s="84">
        <v>0</v>
      </c>
      <c r="F66" s="84">
        <v>1835.79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120"/>
      <c r="Q66" s="120"/>
      <c r="R66" s="120"/>
      <c r="S66" s="120"/>
      <c r="T66" s="120"/>
      <c r="V66" s="120"/>
      <c r="W66" s="36"/>
      <c r="X66" s="36"/>
      <c r="Y66" s="120"/>
    </row>
    <row r="67" spans="1:25" s="10" customFormat="1" ht="15.75" x14ac:dyDescent="0.2">
      <c r="A67" s="141"/>
      <c r="B67" s="143"/>
      <c r="C67" s="108" t="s">
        <v>17</v>
      </c>
      <c r="D67" s="79">
        <f t="shared" si="37"/>
        <v>20.143000000000001</v>
      </c>
      <c r="E67" s="84">
        <v>0</v>
      </c>
      <c r="F67" s="84">
        <v>20.143000000000001</v>
      </c>
      <c r="G67" s="84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120"/>
      <c r="Q67" s="120"/>
      <c r="R67" s="120"/>
      <c r="S67" s="120"/>
      <c r="T67" s="120"/>
      <c r="V67" s="120"/>
      <c r="W67" s="36"/>
      <c r="X67" s="36"/>
      <c r="Y67" s="120"/>
    </row>
    <row r="68" spans="1:25" s="10" customFormat="1" ht="45.75" customHeight="1" x14ac:dyDescent="0.2">
      <c r="A68" s="141"/>
      <c r="B68" s="143"/>
      <c r="C68" s="108" t="s">
        <v>18</v>
      </c>
      <c r="D68" s="79">
        <f t="shared" si="37"/>
        <v>1242.345</v>
      </c>
      <c r="E68" s="84">
        <v>0</v>
      </c>
      <c r="F68" s="84">
        <v>1242.345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  <c r="N68" s="84">
        <v>0</v>
      </c>
      <c r="O68" s="84">
        <v>0</v>
      </c>
      <c r="P68" s="120"/>
      <c r="Q68" s="120"/>
      <c r="R68" s="120"/>
      <c r="S68" s="120"/>
      <c r="T68" s="120"/>
      <c r="V68" s="120"/>
      <c r="W68" s="36"/>
      <c r="X68" s="36"/>
      <c r="Y68" s="120"/>
    </row>
    <row r="69" spans="1:25" s="10" customFormat="1" ht="19.5" customHeight="1" x14ac:dyDescent="0.2">
      <c r="A69" s="111" t="s">
        <v>93</v>
      </c>
      <c r="B69" s="144" t="s">
        <v>94</v>
      </c>
      <c r="C69" s="108" t="s">
        <v>10</v>
      </c>
      <c r="D69" s="79">
        <f>D71+D72+D73+D74</f>
        <v>53254.217999999993</v>
      </c>
      <c r="E69" s="84">
        <f t="shared" ref="E69:O69" si="38">E72+E73+E74+E71</f>
        <v>0</v>
      </c>
      <c r="F69" s="84">
        <f t="shared" si="38"/>
        <v>0</v>
      </c>
      <c r="G69" s="84">
        <f t="shared" si="38"/>
        <v>0</v>
      </c>
      <c r="H69" s="84">
        <f t="shared" si="38"/>
        <v>0</v>
      </c>
      <c r="I69" s="84">
        <f t="shared" si="38"/>
        <v>53254.218000000001</v>
      </c>
      <c r="J69" s="84">
        <f t="shared" si="38"/>
        <v>0</v>
      </c>
      <c r="K69" s="84">
        <f t="shared" si="38"/>
        <v>0</v>
      </c>
      <c r="L69" s="84">
        <f t="shared" si="38"/>
        <v>0</v>
      </c>
      <c r="M69" s="84">
        <f t="shared" si="38"/>
        <v>0</v>
      </c>
      <c r="N69" s="84">
        <f t="shared" si="38"/>
        <v>0</v>
      </c>
      <c r="O69" s="84">
        <f t="shared" si="38"/>
        <v>0</v>
      </c>
      <c r="P69" s="120"/>
      <c r="Q69" s="120"/>
      <c r="R69" s="120"/>
      <c r="S69" s="120"/>
      <c r="T69" s="120"/>
      <c r="V69" s="120"/>
      <c r="W69" s="36"/>
      <c r="X69" s="36"/>
      <c r="Y69" s="120"/>
    </row>
    <row r="70" spans="1:25" s="10" customFormat="1" ht="18.75" customHeight="1" x14ac:dyDescent="0.2">
      <c r="A70" s="109"/>
      <c r="B70" s="145"/>
      <c r="C70" s="108" t="s">
        <v>8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120"/>
      <c r="Q70" s="120"/>
      <c r="R70" s="120"/>
      <c r="S70" s="120"/>
      <c r="T70" s="120"/>
      <c r="V70" s="120"/>
      <c r="W70" s="36"/>
      <c r="X70" s="36"/>
      <c r="Y70" s="120"/>
    </row>
    <row r="71" spans="1:25" s="10" customFormat="1" ht="28.5" customHeight="1" x14ac:dyDescent="0.2">
      <c r="A71" s="109"/>
      <c r="B71" s="145"/>
      <c r="C71" s="108" t="s">
        <v>91</v>
      </c>
      <c r="D71" s="79">
        <f>E71+F71+G71+H71+I71+J71+K71+L71+M71+N71+O71</f>
        <v>47437.853000000003</v>
      </c>
      <c r="E71" s="84">
        <v>0</v>
      </c>
      <c r="F71" s="84">
        <v>0</v>
      </c>
      <c r="G71" s="84">
        <v>0</v>
      </c>
      <c r="H71" s="84">
        <v>0</v>
      </c>
      <c r="I71" s="84">
        <v>47437.853000000003</v>
      </c>
      <c r="J71" s="84">
        <v>0</v>
      </c>
      <c r="K71" s="84">
        <v>0</v>
      </c>
      <c r="L71" s="84">
        <v>0</v>
      </c>
      <c r="M71" s="84">
        <v>0</v>
      </c>
      <c r="N71" s="84">
        <v>0</v>
      </c>
      <c r="O71" s="84">
        <v>0</v>
      </c>
      <c r="P71" s="120"/>
      <c r="Q71" s="120"/>
      <c r="R71" s="120"/>
      <c r="S71" s="120"/>
      <c r="T71" s="120"/>
      <c r="V71" s="120"/>
      <c r="W71" s="36"/>
      <c r="X71" s="36"/>
      <c r="Y71" s="120"/>
    </row>
    <row r="72" spans="1:25" s="10" customFormat="1" ht="30" customHeight="1" x14ac:dyDescent="0.2">
      <c r="A72" s="109"/>
      <c r="B72" s="145"/>
      <c r="C72" s="108" t="s">
        <v>9</v>
      </c>
      <c r="D72" s="79">
        <f>E72+F72+G72+H72+I72+J72+K72+L72+M72+N72+O72</f>
        <v>968.18100000000004</v>
      </c>
      <c r="E72" s="84">
        <v>0</v>
      </c>
      <c r="F72" s="84">
        <v>0</v>
      </c>
      <c r="G72" s="84">
        <v>0</v>
      </c>
      <c r="H72" s="84">
        <v>0</v>
      </c>
      <c r="I72" s="84">
        <v>968.18100000000004</v>
      </c>
      <c r="J72" s="84">
        <v>0</v>
      </c>
      <c r="K72" s="84">
        <v>0</v>
      </c>
      <c r="L72" s="84">
        <v>0</v>
      </c>
      <c r="M72" s="84">
        <v>0</v>
      </c>
      <c r="N72" s="84">
        <v>0</v>
      </c>
      <c r="O72" s="84">
        <v>0</v>
      </c>
      <c r="P72" s="120"/>
      <c r="Q72" s="120"/>
      <c r="R72" s="120"/>
      <c r="S72" s="120"/>
      <c r="T72" s="120"/>
      <c r="V72" s="120"/>
      <c r="W72" s="36"/>
      <c r="X72" s="36"/>
      <c r="Y72" s="120"/>
    </row>
    <row r="73" spans="1:25" s="10" customFormat="1" ht="20.25" customHeight="1" x14ac:dyDescent="0.2">
      <c r="A73" s="109"/>
      <c r="B73" s="145"/>
      <c r="C73" s="108" t="s">
        <v>17</v>
      </c>
      <c r="D73" s="79">
        <f>E73+F73+G73+H73+I73+J73+K73+L73+M73+N73+O73</f>
        <v>241.23400000000001</v>
      </c>
      <c r="E73" s="84">
        <v>0</v>
      </c>
      <c r="F73" s="84">
        <v>0</v>
      </c>
      <c r="G73" s="84">
        <v>0</v>
      </c>
      <c r="H73" s="84">
        <v>0</v>
      </c>
      <c r="I73" s="84">
        <v>241.23400000000001</v>
      </c>
      <c r="J73" s="84"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120"/>
      <c r="Q73" s="120"/>
      <c r="R73" s="120"/>
      <c r="S73" s="120"/>
      <c r="T73" s="120"/>
      <c r="V73" s="120"/>
      <c r="W73" s="36"/>
      <c r="X73" s="36"/>
      <c r="Y73" s="120"/>
    </row>
    <row r="74" spans="1:25" s="10" customFormat="1" ht="28.5" customHeight="1" x14ac:dyDescent="0.2">
      <c r="A74" s="110"/>
      <c r="B74" s="146"/>
      <c r="C74" s="108" t="s">
        <v>18</v>
      </c>
      <c r="D74" s="79">
        <f>E74+F74+G74+H74+I74+J74+K74+L74+M74+N74+O74</f>
        <v>4606.95</v>
      </c>
      <c r="E74" s="84">
        <v>0</v>
      </c>
      <c r="F74" s="84">
        <v>0</v>
      </c>
      <c r="G74" s="84">
        <v>0</v>
      </c>
      <c r="H74" s="84">
        <v>0</v>
      </c>
      <c r="I74" s="84">
        <v>4606.95</v>
      </c>
      <c r="J74" s="84">
        <v>0</v>
      </c>
      <c r="K74" s="84">
        <v>0</v>
      </c>
      <c r="L74" s="84">
        <v>0</v>
      </c>
      <c r="M74" s="84">
        <v>0</v>
      </c>
      <c r="N74" s="84">
        <v>0</v>
      </c>
      <c r="O74" s="84">
        <v>0</v>
      </c>
      <c r="P74" s="120"/>
      <c r="Q74" s="120"/>
      <c r="R74" s="120"/>
      <c r="S74" s="120"/>
      <c r="T74" s="120"/>
      <c r="V74" s="120"/>
      <c r="W74" s="36"/>
      <c r="X74" s="36"/>
      <c r="Y74" s="120"/>
    </row>
    <row r="75" spans="1:25" s="10" customFormat="1" ht="28.5" customHeight="1" x14ac:dyDescent="0.2">
      <c r="A75" s="147" t="s">
        <v>95</v>
      </c>
      <c r="B75" s="144" t="s">
        <v>96</v>
      </c>
      <c r="C75" s="108" t="s">
        <v>10</v>
      </c>
      <c r="D75" s="79">
        <f>D77+D78+D79+D80</f>
        <v>118808.211</v>
      </c>
      <c r="E75" s="84">
        <f t="shared" ref="E75:O75" si="39">E78+E79+E80+E77</f>
        <v>0</v>
      </c>
      <c r="F75" s="84">
        <f t="shared" si="39"/>
        <v>0</v>
      </c>
      <c r="G75" s="84">
        <f t="shared" si="39"/>
        <v>0</v>
      </c>
      <c r="H75" s="84">
        <f t="shared" si="39"/>
        <v>118808.21100000001</v>
      </c>
      <c r="I75" s="84">
        <f t="shared" si="39"/>
        <v>0</v>
      </c>
      <c r="J75" s="84">
        <f t="shared" si="39"/>
        <v>0</v>
      </c>
      <c r="K75" s="84">
        <f t="shared" si="39"/>
        <v>0</v>
      </c>
      <c r="L75" s="84">
        <f t="shared" si="39"/>
        <v>0</v>
      </c>
      <c r="M75" s="84">
        <f t="shared" si="39"/>
        <v>0</v>
      </c>
      <c r="N75" s="84">
        <f t="shared" si="39"/>
        <v>0</v>
      </c>
      <c r="O75" s="84">
        <f t="shared" si="39"/>
        <v>0</v>
      </c>
      <c r="P75" s="120"/>
      <c r="Q75" s="120"/>
      <c r="R75" s="120"/>
      <c r="S75" s="120"/>
      <c r="T75" s="120"/>
      <c r="V75" s="120"/>
      <c r="W75" s="36"/>
      <c r="X75" s="36"/>
      <c r="Y75" s="120"/>
    </row>
    <row r="76" spans="1:25" s="10" customFormat="1" ht="28.5" customHeight="1" x14ac:dyDescent="0.2">
      <c r="A76" s="148"/>
      <c r="B76" s="145"/>
      <c r="C76" s="108" t="s">
        <v>8</v>
      </c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120"/>
      <c r="Q76" s="120"/>
      <c r="R76" s="120"/>
      <c r="S76" s="120"/>
      <c r="T76" s="120"/>
      <c r="V76" s="120"/>
      <c r="W76" s="36"/>
      <c r="X76" s="36"/>
      <c r="Y76" s="120"/>
    </row>
    <row r="77" spans="1:25" s="10" customFormat="1" ht="28.5" customHeight="1" x14ac:dyDescent="0.2">
      <c r="A77" s="148"/>
      <c r="B77" s="145"/>
      <c r="C77" s="108" t="s">
        <v>91</v>
      </c>
      <c r="D77" s="79">
        <f>E77+F77+G77+H77+I77+J77+K77+L77+M77+N77+O77</f>
        <v>110623.81200000001</v>
      </c>
      <c r="E77" s="84">
        <v>0</v>
      </c>
      <c r="F77" s="84">
        <v>0</v>
      </c>
      <c r="G77" s="84">
        <v>0</v>
      </c>
      <c r="H77" s="84">
        <v>110623.81200000001</v>
      </c>
      <c r="I77" s="84">
        <v>0</v>
      </c>
      <c r="J77" s="84">
        <v>0</v>
      </c>
      <c r="K77" s="84">
        <v>0</v>
      </c>
      <c r="L77" s="84">
        <v>0</v>
      </c>
      <c r="M77" s="84">
        <v>0</v>
      </c>
      <c r="N77" s="84">
        <v>0</v>
      </c>
      <c r="O77" s="84">
        <v>0</v>
      </c>
      <c r="P77" s="120"/>
      <c r="Q77" s="120"/>
      <c r="R77" s="120"/>
      <c r="S77" s="120"/>
      <c r="T77" s="120"/>
      <c r="V77" s="120"/>
      <c r="W77" s="36"/>
      <c r="X77" s="36"/>
      <c r="Y77" s="120"/>
    </row>
    <row r="78" spans="1:25" s="10" customFormat="1" ht="28.5" customHeight="1" x14ac:dyDescent="0.2">
      <c r="A78" s="148"/>
      <c r="B78" s="145"/>
      <c r="C78" s="108" t="s">
        <v>9</v>
      </c>
      <c r="D78" s="79">
        <f>E78+F78+G78+H78+I78+J78+K78+L78+M78+N78+O78</f>
        <v>2257.6610000000001</v>
      </c>
      <c r="E78" s="84">
        <v>0</v>
      </c>
      <c r="F78" s="84">
        <v>0</v>
      </c>
      <c r="G78" s="84">
        <v>0</v>
      </c>
      <c r="H78" s="84">
        <v>2257.6610000000001</v>
      </c>
      <c r="I78" s="84">
        <v>0</v>
      </c>
      <c r="J78" s="84">
        <v>0</v>
      </c>
      <c r="K78" s="84">
        <v>0</v>
      </c>
      <c r="L78" s="84">
        <v>0</v>
      </c>
      <c r="M78" s="84">
        <v>0</v>
      </c>
      <c r="N78" s="84">
        <v>0</v>
      </c>
      <c r="O78" s="84">
        <v>0</v>
      </c>
      <c r="P78" s="120"/>
      <c r="Q78" s="120"/>
      <c r="R78" s="120"/>
      <c r="S78" s="120"/>
      <c r="T78" s="120"/>
      <c r="V78" s="120"/>
      <c r="W78" s="36"/>
      <c r="X78" s="36"/>
      <c r="Y78" s="120"/>
    </row>
    <row r="79" spans="1:25" s="10" customFormat="1" ht="28.5" customHeight="1" x14ac:dyDescent="0.2">
      <c r="A79" s="148"/>
      <c r="B79" s="145"/>
      <c r="C79" s="108" t="s">
        <v>17</v>
      </c>
      <c r="D79" s="79">
        <f>E79+F79+G79+H79+I79+J79+K79+L79+M79+N79+O79</f>
        <v>189.57499999999999</v>
      </c>
      <c r="E79" s="84">
        <v>0</v>
      </c>
      <c r="F79" s="84">
        <v>0</v>
      </c>
      <c r="G79" s="84">
        <v>0</v>
      </c>
      <c r="H79" s="84">
        <v>189.57499999999999</v>
      </c>
      <c r="I79" s="84">
        <v>0</v>
      </c>
      <c r="J79" s="84">
        <v>0</v>
      </c>
      <c r="K79" s="84">
        <v>0</v>
      </c>
      <c r="L79" s="84">
        <v>0</v>
      </c>
      <c r="M79" s="84">
        <v>0</v>
      </c>
      <c r="N79" s="84">
        <v>0</v>
      </c>
      <c r="O79" s="84">
        <v>0</v>
      </c>
      <c r="P79" s="120"/>
      <c r="Q79" s="120"/>
      <c r="R79" s="120"/>
      <c r="S79" s="120"/>
      <c r="T79" s="120"/>
      <c r="V79" s="120"/>
      <c r="W79" s="36"/>
      <c r="X79" s="36"/>
      <c r="Y79" s="120"/>
    </row>
    <row r="80" spans="1:25" s="10" customFormat="1" ht="28.5" customHeight="1" x14ac:dyDescent="0.2">
      <c r="A80" s="149"/>
      <c r="B80" s="146"/>
      <c r="C80" s="108" t="s">
        <v>18</v>
      </c>
      <c r="D80" s="79">
        <f>E80+F80+G80+H80+I80+J80+K80+L80+M80+N80+O80</f>
        <v>5737.1629999999996</v>
      </c>
      <c r="E80" s="84">
        <v>0</v>
      </c>
      <c r="F80" s="84">
        <v>0</v>
      </c>
      <c r="G80" s="84">
        <v>0</v>
      </c>
      <c r="H80" s="84">
        <v>5737.1629999999996</v>
      </c>
      <c r="I80" s="84">
        <v>0</v>
      </c>
      <c r="J80" s="84">
        <v>0</v>
      </c>
      <c r="K80" s="84">
        <v>0</v>
      </c>
      <c r="L80" s="84">
        <v>0</v>
      </c>
      <c r="M80" s="84">
        <v>0</v>
      </c>
      <c r="N80" s="84">
        <v>0</v>
      </c>
      <c r="O80" s="84">
        <v>0</v>
      </c>
      <c r="P80" s="120"/>
      <c r="Q80" s="120"/>
      <c r="R80" s="120"/>
      <c r="S80" s="120"/>
      <c r="T80" s="120"/>
      <c r="V80" s="120"/>
      <c r="W80" s="36"/>
      <c r="X80" s="36"/>
      <c r="Y80" s="120"/>
    </row>
    <row r="81" spans="1:25" s="10" customFormat="1" ht="28.5" customHeight="1" x14ac:dyDescent="0.2">
      <c r="A81" s="150" t="s">
        <v>103</v>
      </c>
      <c r="B81" s="144" t="s">
        <v>104</v>
      </c>
      <c r="C81" s="108" t="s">
        <v>10</v>
      </c>
      <c r="D81" s="79">
        <f>D83+D84+D85+D86</f>
        <v>21863.39</v>
      </c>
      <c r="E81" s="84">
        <f t="shared" ref="E81:K81" si="40">E84+E85+E86+E83</f>
        <v>0</v>
      </c>
      <c r="F81" s="84">
        <f t="shared" si="40"/>
        <v>0</v>
      </c>
      <c r="G81" s="84">
        <f t="shared" si="40"/>
        <v>0</v>
      </c>
      <c r="H81" s="84">
        <f t="shared" si="40"/>
        <v>0</v>
      </c>
      <c r="I81" s="84">
        <f t="shared" si="40"/>
        <v>0</v>
      </c>
      <c r="J81" s="84">
        <f t="shared" si="40"/>
        <v>0</v>
      </c>
      <c r="K81" s="84">
        <f t="shared" si="40"/>
        <v>21863.39</v>
      </c>
      <c r="L81" s="84">
        <f t="shared" ref="L81:O81" si="41">L84+L85+L86+L83</f>
        <v>0</v>
      </c>
      <c r="M81" s="84">
        <f t="shared" si="41"/>
        <v>0</v>
      </c>
      <c r="N81" s="84">
        <f t="shared" si="41"/>
        <v>0</v>
      </c>
      <c r="O81" s="84">
        <f t="shared" si="41"/>
        <v>0</v>
      </c>
      <c r="P81" s="120"/>
      <c r="Q81" s="120"/>
      <c r="R81" s="120"/>
      <c r="S81" s="120"/>
      <c r="T81" s="120"/>
      <c r="V81" s="120"/>
      <c r="W81" s="36"/>
      <c r="X81" s="36"/>
      <c r="Y81" s="120"/>
    </row>
    <row r="82" spans="1:25" s="10" customFormat="1" ht="28.5" customHeight="1" x14ac:dyDescent="0.2">
      <c r="A82" s="151"/>
      <c r="B82" s="145"/>
      <c r="C82" s="108" t="s">
        <v>8</v>
      </c>
      <c r="D82" s="79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120"/>
      <c r="Q82" s="120"/>
      <c r="R82" s="120"/>
      <c r="S82" s="120"/>
      <c r="T82" s="120"/>
      <c r="V82" s="120"/>
      <c r="W82" s="36"/>
      <c r="X82" s="36"/>
      <c r="Y82" s="120"/>
    </row>
    <row r="83" spans="1:25" s="10" customFormat="1" ht="28.5" customHeight="1" x14ac:dyDescent="0.2">
      <c r="A83" s="151"/>
      <c r="B83" s="145"/>
      <c r="C83" s="108" t="s">
        <v>91</v>
      </c>
      <c r="D83" s="79">
        <f>E83+F83+G83+H83+I83+J83+K83+L83+M83+N83+O83</f>
        <v>19797.3</v>
      </c>
      <c r="E83" s="84"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4">
        <v>19797.3</v>
      </c>
      <c r="L83" s="84">
        <v>0</v>
      </c>
      <c r="M83" s="84">
        <v>0</v>
      </c>
      <c r="N83" s="84">
        <v>0</v>
      </c>
      <c r="O83" s="84">
        <v>0</v>
      </c>
      <c r="P83" s="120"/>
      <c r="Q83" s="120"/>
      <c r="R83" s="120"/>
      <c r="S83" s="120"/>
      <c r="T83" s="120"/>
      <c r="V83" s="120"/>
      <c r="W83" s="36"/>
      <c r="X83" s="36"/>
      <c r="Y83" s="120"/>
    </row>
    <row r="84" spans="1:25" s="10" customFormat="1" ht="28.5" customHeight="1" x14ac:dyDescent="0.2">
      <c r="A84" s="151"/>
      <c r="B84" s="145"/>
      <c r="C84" s="108" t="s">
        <v>9</v>
      </c>
      <c r="D84" s="79">
        <f>E84+F84+G84+H84+I84+J84+K84+L84+M84+N84+O84</f>
        <v>198.95699999999999</v>
      </c>
      <c r="E84" s="84">
        <v>0</v>
      </c>
      <c r="F84" s="84">
        <v>0</v>
      </c>
      <c r="G84" s="84">
        <v>0</v>
      </c>
      <c r="H84" s="84">
        <v>0</v>
      </c>
      <c r="I84" s="84">
        <v>0</v>
      </c>
      <c r="J84" s="84">
        <v>0</v>
      </c>
      <c r="K84" s="84">
        <v>198.95699999999999</v>
      </c>
      <c r="L84" s="84">
        <v>0</v>
      </c>
      <c r="M84" s="84">
        <v>0</v>
      </c>
      <c r="N84" s="84">
        <v>0</v>
      </c>
      <c r="O84" s="84">
        <v>0</v>
      </c>
      <c r="P84" s="120"/>
      <c r="Q84" s="120"/>
      <c r="R84" s="120"/>
      <c r="S84" s="120"/>
      <c r="T84" s="120"/>
      <c r="V84" s="120"/>
      <c r="W84" s="36"/>
      <c r="X84" s="36"/>
      <c r="Y84" s="120"/>
    </row>
    <row r="85" spans="1:25" s="10" customFormat="1" ht="28.5" customHeight="1" x14ac:dyDescent="0.2">
      <c r="A85" s="151"/>
      <c r="B85" s="145"/>
      <c r="C85" s="108" t="s">
        <v>17</v>
      </c>
      <c r="D85" s="79">
        <f>E85+F85+G85+H85+I85+J85+K85+L85+M85+N85+O85</f>
        <v>21.863</v>
      </c>
      <c r="E85" s="84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4">
        <v>21.863</v>
      </c>
      <c r="L85" s="84">
        <v>0</v>
      </c>
      <c r="M85" s="84">
        <v>0</v>
      </c>
      <c r="N85" s="84">
        <v>0</v>
      </c>
      <c r="O85" s="84">
        <v>0</v>
      </c>
      <c r="P85" s="120"/>
      <c r="Q85" s="120"/>
      <c r="R85" s="120"/>
      <c r="S85" s="120"/>
      <c r="T85" s="120"/>
      <c r="V85" s="120"/>
      <c r="W85" s="36"/>
      <c r="X85" s="36"/>
      <c r="Y85" s="120"/>
    </row>
    <row r="86" spans="1:25" s="10" customFormat="1" ht="28.5" customHeight="1" x14ac:dyDescent="0.2">
      <c r="A86" s="152"/>
      <c r="B86" s="146"/>
      <c r="C86" s="108" t="s">
        <v>18</v>
      </c>
      <c r="D86" s="79">
        <f>E86+F86+G86+H86+I86+J86+K86+L86+M86+N86+O86</f>
        <v>1845.27</v>
      </c>
      <c r="E86" s="84">
        <v>0</v>
      </c>
      <c r="F86" s="84">
        <v>0</v>
      </c>
      <c r="G86" s="84">
        <v>0</v>
      </c>
      <c r="H86" s="84">
        <v>0</v>
      </c>
      <c r="I86" s="84">
        <v>0</v>
      </c>
      <c r="J86" s="84">
        <v>0</v>
      </c>
      <c r="K86" s="84">
        <v>1845.27</v>
      </c>
      <c r="L86" s="84">
        <v>0</v>
      </c>
      <c r="M86" s="84">
        <v>0</v>
      </c>
      <c r="N86" s="84">
        <v>0</v>
      </c>
      <c r="O86" s="84">
        <v>0</v>
      </c>
      <c r="P86" s="120"/>
      <c r="Q86" s="120"/>
      <c r="R86" s="120"/>
      <c r="S86" s="120"/>
      <c r="T86" s="120"/>
      <c r="V86" s="120"/>
      <c r="W86" s="36"/>
      <c r="X86" s="36"/>
      <c r="Y86" s="120"/>
    </row>
    <row r="87" spans="1:25" s="10" customFormat="1" ht="28.5" customHeight="1" x14ac:dyDescent="0.2">
      <c r="A87" s="150" t="s">
        <v>103</v>
      </c>
      <c r="B87" s="153" t="s">
        <v>105</v>
      </c>
      <c r="C87" s="108" t="s">
        <v>10</v>
      </c>
      <c r="D87" s="79">
        <f>D89+D90+D91+D92</f>
        <v>71155.459999999992</v>
      </c>
      <c r="E87" s="84">
        <f t="shared" ref="E87:O87" si="42">E90+E91+E92+E89</f>
        <v>0</v>
      </c>
      <c r="F87" s="84">
        <f t="shared" si="42"/>
        <v>0</v>
      </c>
      <c r="G87" s="84">
        <f t="shared" si="42"/>
        <v>0</v>
      </c>
      <c r="H87" s="84">
        <f t="shared" si="42"/>
        <v>0</v>
      </c>
      <c r="I87" s="84">
        <f t="shared" si="42"/>
        <v>0</v>
      </c>
      <c r="J87" s="84">
        <f t="shared" si="42"/>
        <v>71155.460000000006</v>
      </c>
      <c r="K87" s="84">
        <f t="shared" si="42"/>
        <v>0</v>
      </c>
      <c r="L87" s="84">
        <f t="shared" si="42"/>
        <v>0</v>
      </c>
      <c r="M87" s="84">
        <f t="shared" si="42"/>
        <v>0</v>
      </c>
      <c r="N87" s="84">
        <f t="shared" si="42"/>
        <v>0</v>
      </c>
      <c r="O87" s="84">
        <f t="shared" si="42"/>
        <v>0</v>
      </c>
      <c r="P87" s="120"/>
      <c r="Q87" s="120"/>
      <c r="R87" s="120"/>
      <c r="S87" s="120"/>
      <c r="T87" s="120"/>
      <c r="V87" s="120"/>
      <c r="W87" s="36"/>
      <c r="X87" s="36"/>
      <c r="Y87" s="120"/>
    </row>
    <row r="88" spans="1:25" s="10" customFormat="1" ht="28.5" customHeight="1" x14ac:dyDescent="0.2">
      <c r="A88" s="151"/>
      <c r="B88" s="154"/>
      <c r="C88" s="108" t="s">
        <v>8</v>
      </c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120"/>
      <c r="Q88" s="120"/>
      <c r="R88" s="120"/>
      <c r="S88" s="120"/>
      <c r="T88" s="120"/>
      <c r="V88" s="120"/>
      <c r="W88" s="36"/>
      <c r="X88" s="36"/>
      <c r="Y88" s="120"/>
    </row>
    <row r="89" spans="1:25" s="10" customFormat="1" ht="28.5" customHeight="1" x14ac:dyDescent="0.2">
      <c r="A89" s="151"/>
      <c r="B89" s="154"/>
      <c r="C89" s="108" t="s">
        <v>91</v>
      </c>
      <c r="D89" s="79">
        <f>E89+F89+G89+H89+I89+J89+K89+L89+M89+N89+O89</f>
        <v>64427.9</v>
      </c>
      <c r="E89" s="84">
        <v>0</v>
      </c>
      <c r="F89" s="84">
        <v>0</v>
      </c>
      <c r="G89" s="84">
        <v>0</v>
      </c>
      <c r="H89" s="84">
        <v>0</v>
      </c>
      <c r="I89" s="84">
        <v>0</v>
      </c>
      <c r="J89" s="84">
        <v>64427.9</v>
      </c>
      <c r="K89" s="84">
        <v>0</v>
      </c>
      <c r="L89" s="84">
        <v>0</v>
      </c>
      <c r="M89" s="84">
        <v>0</v>
      </c>
      <c r="N89" s="84">
        <v>0</v>
      </c>
      <c r="O89" s="84">
        <v>0</v>
      </c>
      <c r="P89" s="120"/>
      <c r="Q89" s="120"/>
      <c r="R89" s="120"/>
      <c r="S89" s="120"/>
      <c r="T89" s="120"/>
      <c r="V89" s="120"/>
      <c r="W89" s="36"/>
      <c r="X89" s="36"/>
      <c r="Y89" s="120"/>
    </row>
    <row r="90" spans="1:25" s="10" customFormat="1" ht="28.5" customHeight="1" x14ac:dyDescent="0.2">
      <c r="A90" s="151"/>
      <c r="B90" s="154"/>
      <c r="C90" s="108" t="s">
        <v>9</v>
      </c>
      <c r="D90" s="79">
        <f>E90+F90+G90+H90+I90+J90+K90+L90+M90+N90+O90</f>
        <v>650.85900000000004</v>
      </c>
      <c r="E90" s="84">
        <v>0</v>
      </c>
      <c r="F90" s="84">
        <v>0</v>
      </c>
      <c r="G90" s="84">
        <v>0</v>
      </c>
      <c r="H90" s="84">
        <v>0</v>
      </c>
      <c r="I90" s="84">
        <v>0</v>
      </c>
      <c r="J90" s="84">
        <v>650.85900000000004</v>
      </c>
      <c r="K90" s="84">
        <v>0</v>
      </c>
      <c r="L90" s="84">
        <v>0</v>
      </c>
      <c r="M90" s="84">
        <v>0</v>
      </c>
      <c r="N90" s="84">
        <v>0</v>
      </c>
      <c r="O90" s="84">
        <v>0</v>
      </c>
      <c r="P90" s="120"/>
      <c r="Q90" s="120"/>
      <c r="R90" s="120"/>
      <c r="S90" s="120"/>
      <c r="T90" s="120"/>
      <c r="V90" s="120"/>
      <c r="W90" s="36"/>
      <c r="X90" s="36"/>
      <c r="Y90" s="120"/>
    </row>
    <row r="91" spans="1:25" s="10" customFormat="1" ht="28.5" customHeight="1" x14ac:dyDescent="0.2">
      <c r="A91" s="151"/>
      <c r="B91" s="154"/>
      <c r="C91" s="108" t="s">
        <v>17</v>
      </c>
      <c r="D91" s="79">
        <f>E91+F91+G91+H91+I91+J91+K91+L91+M91+N91+O91</f>
        <v>71.155000000000001</v>
      </c>
      <c r="E91" s="84">
        <v>0</v>
      </c>
      <c r="F91" s="84">
        <v>0</v>
      </c>
      <c r="G91" s="84">
        <v>0</v>
      </c>
      <c r="H91" s="84">
        <v>0</v>
      </c>
      <c r="I91" s="84">
        <v>0</v>
      </c>
      <c r="J91" s="84">
        <v>71.155000000000001</v>
      </c>
      <c r="K91" s="84">
        <v>0</v>
      </c>
      <c r="L91" s="84">
        <v>0</v>
      </c>
      <c r="M91" s="84">
        <v>0</v>
      </c>
      <c r="N91" s="84">
        <v>0</v>
      </c>
      <c r="O91" s="84">
        <v>0</v>
      </c>
      <c r="P91" s="120"/>
      <c r="Q91" s="120"/>
      <c r="R91" s="120"/>
      <c r="S91" s="120"/>
      <c r="T91" s="120"/>
      <c r="V91" s="120"/>
      <c r="W91" s="36"/>
      <c r="X91" s="36"/>
      <c r="Y91" s="120"/>
    </row>
    <row r="92" spans="1:25" s="10" customFormat="1" ht="28.5" customHeight="1" x14ac:dyDescent="0.2">
      <c r="A92" s="152"/>
      <c r="B92" s="155"/>
      <c r="C92" s="108" t="s">
        <v>18</v>
      </c>
      <c r="D92" s="79">
        <f>E92+F92+G92+H92+I92+J92+K92+L92+M92+N92+O92</f>
        <v>6005.5460000000003</v>
      </c>
      <c r="E92" s="84">
        <v>0</v>
      </c>
      <c r="F92" s="84">
        <v>0</v>
      </c>
      <c r="G92" s="84">
        <v>0</v>
      </c>
      <c r="H92" s="84">
        <v>0</v>
      </c>
      <c r="I92" s="84">
        <v>0</v>
      </c>
      <c r="J92" s="84">
        <v>6005.5460000000003</v>
      </c>
      <c r="K92" s="84">
        <v>0</v>
      </c>
      <c r="L92" s="84">
        <v>0</v>
      </c>
      <c r="M92" s="84">
        <v>0</v>
      </c>
      <c r="N92" s="84">
        <v>0</v>
      </c>
      <c r="O92" s="84">
        <v>0</v>
      </c>
      <c r="P92" s="120"/>
      <c r="Q92" s="120"/>
      <c r="R92" s="120"/>
      <c r="S92" s="120"/>
      <c r="T92" s="120"/>
      <c r="V92" s="120"/>
      <c r="W92" s="36"/>
      <c r="X92" s="36"/>
      <c r="Y92" s="120"/>
    </row>
    <row r="93" spans="1:25" s="21" customFormat="1" ht="15.75" x14ac:dyDescent="0.2">
      <c r="A93" s="141" t="s">
        <v>35</v>
      </c>
      <c r="B93" s="141" t="s">
        <v>29</v>
      </c>
      <c r="C93" s="108" t="s">
        <v>10</v>
      </c>
      <c r="D93" s="79">
        <f>D95+D96+D97+D98</f>
        <v>19436.993000000002</v>
      </c>
      <c r="E93" s="84">
        <f t="shared" ref="E93:O93" si="43">E96+E97+E98+E95</f>
        <v>0</v>
      </c>
      <c r="F93" s="84">
        <f t="shared" si="43"/>
        <v>19436.993000000002</v>
      </c>
      <c r="G93" s="84">
        <f t="shared" si="43"/>
        <v>0</v>
      </c>
      <c r="H93" s="84">
        <f t="shared" si="43"/>
        <v>0</v>
      </c>
      <c r="I93" s="84">
        <f t="shared" si="43"/>
        <v>0</v>
      </c>
      <c r="J93" s="84">
        <f t="shared" si="43"/>
        <v>0</v>
      </c>
      <c r="K93" s="84">
        <f t="shared" si="43"/>
        <v>0</v>
      </c>
      <c r="L93" s="84">
        <f t="shared" si="43"/>
        <v>0</v>
      </c>
      <c r="M93" s="84">
        <f t="shared" si="43"/>
        <v>0</v>
      </c>
      <c r="N93" s="84">
        <f t="shared" si="43"/>
        <v>0</v>
      </c>
      <c r="O93" s="84">
        <f t="shared" si="43"/>
        <v>0</v>
      </c>
      <c r="P93" s="120"/>
      <c r="Q93" s="120"/>
      <c r="R93" s="120"/>
      <c r="S93" s="120"/>
      <c r="T93" s="120"/>
      <c r="V93" s="120"/>
      <c r="W93" s="42"/>
      <c r="X93" s="42"/>
      <c r="Y93" s="120"/>
    </row>
    <row r="94" spans="1:25" s="13" customFormat="1" ht="15.75" x14ac:dyDescent="0.2">
      <c r="A94" s="142"/>
      <c r="B94" s="142"/>
      <c r="C94" s="108" t="s">
        <v>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120"/>
      <c r="Q94" s="120"/>
      <c r="R94" s="120"/>
      <c r="S94" s="120"/>
      <c r="T94" s="120"/>
      <c r="V94" s="120"/>
      <c r="W94" s="42"/>
      <c r="X94" s="42"/>
      <c r="Y94" s="120"/>
    </row>
    <row r="95" spans="1:25" s="13" customFormat="1" ht="31.5" x14ac:dyDescent="0.2">
      <c r="A95" s="142"/>
      <c r="B95" s="142"/>
      <c r="C95" s="108" t="s">
        <v>91</v>
      </c>
      <c r="D95" s="79">
        <f>E95+F95+G95+H95+I95+J95+K95+L95+M95+N95+O95</f>
        <v>18833.400000000001</v>
      </c>
      <c r="E95" s="84">
        <v>0</v>
      </c>
      <c r="F95" s="84">
        <f>F101+F107</f>
        <v>18833.400000000001</v>
      </c>
      <c r="G95" s="84">
        <v>0</v>
      </c>
      <c r="H95" s="84">
        <v>0</v>
      </c>
      <c r="I95" s="84">
        <v>0</v>
      </c>
      <c r="J95" s="84">
        <v>0</v>
      </c>
      <c r="K95" s="84">
        <v>0</v>
      </c>
      <c r="L95" s="84">
        <v>0</v>
      </c>
      <c r="M95" s="84">
        <v>0</v>
      </c>
      <c r="N95" s="84">
        <v>0</v>
      </c>
      <c r="O95" s="84">
        <v>0</v>
      </c>
      <c r="P95" s="120"/>
      <c r="Q95" s="120"/>
      <c r="R95" s="120"/>
      <c r="S95" s="120"/>
      <c r="T95" s="120"/>
      <c r="V95" s="120"/>
      <c r="W95" s="42"/>
      <c r="X95" s="42"/>
      <c r="Y95" s="120"/>
    </row>
    <row r="96" spans="1:25" s="13" customFormat="1" ht="31.5" x14ac:dyDescent="0.2">
      <c r="A96" s="142"/>
      <c r="B96" s="142"/>
      <c r="C96" s="108" t="s">
        <v>9</v>
      </c>
      <c r="D96" s="79">
        <f>E96+F96+G96+H96+I96+J96+K96+L96+M96+N96+O96</f>
        <v>384.35500000000002</v>
      </c>
      <c r="E96" s="84">
        <v>0</v>
      </c>
      <c r="F96" s="84">
        <v>384.35500000000002</v>
      </c>
      <c r="G96" s="84">
        <v>0</v>
      </c>
      <c r="H96" s="84">
        <v>0</v>
      </c>
      <c r="I96" s="84">
        <v>0</v>
      </c>
      <c r="J96" s="84">
        <v>0</v>
      </c>
      <c r="K96" s="84">
        <v>0</v>
      </c>
      <c r="L96" s="84">
        <v>0</v>
      </c>
      <c r="M96" s="84">
        <v>0</v>
      </c>
      <c r="N96" s="84">
        <v>0</v>
      </c>
      <c r="O96" s="84">
        <v>0</v>
      </c>
      <c r="P96" s="120"/>
      <c r="Q96" s="120"/>
      <c r="R96" s="120"/>
      <c r="S96" s="120"/>
      <c r="T96" s="120"/>
      <c r="V96" s="120"/>
      <c r="W96" s="42"/>
      <c r="X96" s="42"/>
      <c r="Y96" s="120"/>
    </row>
    <row r="97" spans="1:25" s="13" customFormat="1" ht="15.75" x14ac:dyDescent="0.2">
      <c r="A97" s="142"/>
      <c r="B97" s="142"/>
      <c r="C97" s="108" t="s">
        <v>17</v>
      </c>
      <c r="D97" s="79">
        <f>E97+F97+G97+H97+I97+J97+K97+L97+M97+N97+O97</f>
        <v>19.238</v>
      </c>
      <c r="E97" s="84">
        <v>0</v>
      </c>
      <c r="F97" s="84">
        <v>19.238</v>
      </c>
      <c r="G97" s="84">
        <v>0</v>
      </c>
      <c r="H97" s="84">
        <v>0</v>
      </c>
      <c r="I97" s="84">
        <v>0</v>
      </c>
      <c r="J97" s="84">
        <v>0</v>
      </c>
      <c r="K97" s="84">
        <v>0</v>
      </c>
      <c r="L97" s="84">
        <v>0</v>
      </c>
      <c r="M97" s="84">
        <v>0</v>
      </c>
      <c r="N97" s="84">
        <v>0</v>
      </c>
      <c r="O97" s="84">
        <v>0</v>
      </c>
      <c r="P97" s="120"/>
      <c r="Q97" s="120"/>
      <c r="R97" s="120"/>
      <c r="S97" s="120"/>
      <c r="T97" s="120"/>
      <c r="V97" s="120"/>
      <c r="W97" s="42"/>
      <c r="X97" s="42"/>
      <c r="Y97" s="120"/>
    </row>
    <row r="98" spans="1:25" s="13" customFormat="1" ht="31.5" x14ac:dyDescent="0.2">
      <c r="A98" s="142"/>
      <c r="B98" s="142"/>
      <c r="C98" s="108" t="s">
        <v>18</v>
      </c>
      <c r="D98" s="79">
        <f>E98+F98+G98+H98+I98+J98+K98+L98+M98+N98+O98</f>
        <v>200</v>
      </c>
      <c r="E98" s="84">
        <v>0</v>
      </c>
      <c r="F98" s="84">
        <f>F110</f>
        <v>200</v>
      </c>
      <c r="G98" s="84">
        <v>0</v>
      </c>
      <c r="H98" s="84">
        <v>0</v>
      </c>
      <c r="I98" s="84">
        <v>0</v>
      </c>
      <c r="J98" s="84">
        <v>0</v>
      </c>
      <c r="K98" s="84">
        <v>0</v>
      </c>
      <c r="L98" s="84">
        <v>0</v>
      </c>
      <c r="M98" s="84">
        <v>0</v>
      </c>
      <c r="N98" s="84">
        <v>0</v>
      </c>
      <c r="O98" s="84">
        <v>0</v>
      </c>
      <c r="P98" s="120"/>
      <c r="Q98" s="120"/>
      <c r="R98" s="120"/>
      <c r="S98" s="120"/>
      <c r="T98" s="120"/>
      <c r="V98" s="120"/>
      <c r="W98" s="42"/>
      <c r="X98" s="42"/>
      <c r="Y98" s="120"/>
    </row>
    <row r="99" spans="1:25" s="13" customFormat="1" ht="15.75" x14ac:dyDescent="0.2">
      <c r="A99" s="125" t="s">
        <v>64</v>
      </c>
      <c r="B99" s="125" t="s">
        <v>65</v>
      </c>
      <c r="C99" s="100" t="s">
        <v>10</v>
      </c>
      <c r="D99" s="79">
        <f>D101+D102+D103+D104</f>
        <v>11623.971879999999</v>
      </c>
      <c r="E99" s="84">
        <f t="shared" ref="E99:O99" si="44">E102+E103+E104+E101</f>
        <v>0</v>
      </c>
      <c r="F99" s="84">
        <f t="shared" si="44"/>
        <v>11623.971880000001</v>
      </c>
      <c r="G99" s="84">
        <f t="shared" si="44"/>
        <v>0</v>
      </c>
      <c r="H99" s="84">
        <f t="shared" si="44"/>
        <v>0</v>
      </c>
      <c r="I99" s="84">
        <f t="shared" si="44"/>
        <v>0</v>
      </c>
      <c r="J99" s="84">
        <f t="shared" si="44"/>
        <v>0</v>
      </c>
      <c r="K99" s="84">
        <f t="shared" si="44"/>
        <v>0</v>
      </c>
      <c r="L99" s="84">
        <f t="shared" si="44"/>
        <v>0</v>
      </c>
      <c r="M99" s="84">
        <f t="shared" si="44"/>
        <v>0</v>
      </c>
      <c r="N99" s="84">
        <f t="shared" si="44"/>
        <v>0</v>
      </c>
      <c r="O99" s="84">
        <f t="shared" si="44"/>
        <v>0</v>
      </c>
      <c r="P99" s="120"/>
      <c r="Q99" s="120"/>
      <c r="R99" s="120"/>
      <c r="S99" s="120"/>
      <c r="T99" s="120"/>
      <c r="V99" s="120"/>
      <c r="W99" s="42"/>
      <c r="X99" s="42"/>
      <c r="Y99" s="120"/>
    </row>
    <row r="100" spans="1:25" s="13" customFormat="1" ht="15.75" x14ac:dyDescent="0.2">
      <c r="A100" s="125"/>
      <c r="B100" s="125"/>
      <c r="C100" s="100" t="s">
        <v>8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19"/>
      <c r="Q100" s="119"/>
      <c r="R100" s="119"/>
      <c r="S100" s="119"/>
      <c r="T100" s="119"/>
      <c r="V100" s="119"/>
      <c r="W100" s="42"/>
      <c r="X100" s="42"/>
      <c r="Y100" s="119"/>
    </row>
    <row r="101" spans="1:25" s="13" customFormat="1" ht="31.5" x14ac:dyDescent="0.2">
      <c r="A101" s="125"/>
      <c r="B101" s="125"/>
      <c r="C101" s="100" t="s">
        <v>91</v>
      </c>
      <c r="D101" s="79">
        <f>E101+F101+G101+H101+I101+J101+K101+L101+M101+N101+O101</f>
        <v>11380.1</v>
      </c>
      <c r="E101" s="80">
        <v>0</v>
      </c>
      <c r="F101" s="80">
        <v>11380.1</v>
      </c>
      <c r="G101" s="80">
        <v>0</v>
      </c>
      <c r="H101" s="80">
        <v>0</v>
      </c>
      <c r="I101" s="80">
        <v>0</v>
      </c>
      <c r="J101" s="80">
        <v>0</v>
      </c>
      <c r="K101" s="84">
        <v>0</v>
      </c>
      <c r="L101" s="84">
        <v>0</v>
      </c>
      <c r="M101" s="84">
        <v>0</v>
      </c>
      <c r="N101" s="84">
        <v>0</v>
      </c>
      <c r="O101" s="80">
        <v>0</v>
      </c>
      <c r="P101" s="119"/>
      <c r="Q101" s="119"/>
      <c r="R101" s="119"/>
      <c r="S101" s="119"/>
      <c r="T101" s="119"/>
      <c r="V101" s="119"/>
      <c r="W101" s="42"/>
      <c r="X101" s="42"/>
      <c r="Y101" s="119"/>
    </row>
    <row r="102" spans="1:25" s="13" customFormat="1" ht="31.5" x14ac:dyDescent="0.2">
      <c r="A102" s="125"/>
      <c r="B102" s="125"/>
      <c r="C102" s="100" t="s">
        <v>9</v>
      </c>
      <c r="D102" s="79">
        <f>E102+F102+G102+H102+I102+J102+K102+L102+M102+N102+O102</f>
        <v>232.24694</v>
      </c>
      <c r="E102" s="80">
        <v>0</v>
      </c>
      <c r="F102" s="80">
        <v>232.24694</v>
      </c>
      <c r="G102" s="80">
        <v>0</v>
      </c>
      <c r="H102" s="80">
        <v>0</v>
      </c>
      <c r="I102" s="80">
        <v>0</v>
      </c>
      <c r="J102" s="80">
        <v>0</v>
      </c>
      <c r="K102" s="84">
        <v>0</v>
      </c>
      <c r="L102" s="84">
        <v>0</v>
      </c>
      <c r="M102" s="84">
        <v>0</v>
      </c>
      <c r="N102" s="84">
        <v>0</v>
      </c>
      <c r="O102" s="80">
        <v>0</v>
      </c>
      <c r="P102" s="119"/>
      <c r="Q102" s="119"/>
      <c r="R102" s="119"/>
      <c r="S102" s="119"/>
      <c r="T102" s="119"/>
      <c r="V102" s="119"/>
      <c r="W102" s="42"/>
      <c r="X102" s="42"/>
      <c r="Y102" s="119"/>
    </row>
    <row r="103" spans="1:25" s="13" customFormat="1" ht="15.75" x14ac:dyDescent="0.2">
      <c r="A103" s="125"/>
      <c r="B103" s="125"/>
      <c r="C103" s="100" t="s">
        <v>17</v>
      </c>
      <c r="D103" s="79">
        <f>E103+F103+G103+H103+I103+J103+K103+L103+M103+N103+O103</f>
        <v>11.62494</v>
      </c>
      <c r="E103" s="80">
        <v>0</v>
      </c>
      <c r="F103" s="80">
        <v>11.62494</v>
      </c>
      <c r="G103" s="80">
        <v>0</v>
      </c>
      <c r="H103" s="80">
        <v>0</v>
      </c>
      <c r="I103" s="80">
        <v>0</v>
      </c>
      <c r="J103" s="80">
        <v>0</v>
      </c>
      <c r="K103" s="84">
        <v>0</v>
      </c>
      <c r="L103" s="84">
        <v>0</v>
      </c>
      <c r="M103" s="84">
        <v>0</v>
      </c>
      <c r="N103" s="84">
        <v>0</v>
      </c>
      <c r="O103" s="80">
        <v>0</v>
      </c>
      <c r="P103" s="119"/>
      <c r="Q103" s="119"/>
      <c r="R103" s="119"/>
      <c r="S103" s="119"/>
      <c r="T103" s="119"/>
      <c r="V103" s="119"/>
      <c r="W103" s="42"/>
      <c r="X103" s="42"/>
      <c r="Y103" s="119"/>
    </row>
    <row r="104" spans="1:25" s="13" customFormat="1" ht="31.5" x14ac:dyDescent="0.2">
      <c r="A104" s="125"/>
      <c r="B104" s="125"/>
      <c r="C104" s="100" t="s">
        <v>18</v>
      </c>
      <c r="D104" s="79">
        <f>E104+F104+G104+H104+I104+J104+K104+L104+M104+N104+O104</f>
        <v>0</v>
      </c>
      <c r="E104" s="80">
        <v>0</v>
      </c>
      <c r="F104" s="80">
        <v>0</v>
      </c>
      <c r="G104" s="80">
        <v>0</v>
      </c>
      <c r="H104" s="80">
        <v>0</v>
      </c>
      <c r="I104" s="80">
        <v>0</v>
      </c>
      <c r="J104" s="80">
        <v>0</v>
      </c>
      <c r="K104" s="84">
        <v>0</v>
      </c>
      <c r="L104" s="84">
        <v>0</v>
      </c>
      <c r="M104" s="84">
        <v>0</v>
      </c>
      <c r="N104" s="84">
        <v>0</v>
      </c>
      <c r="O104" s="80">
        <v>0</v>
      </c>
      <c r="P104" s="119"/>
      <c r="Q104" s="119"/>
      <c r="R104" s="119"/>
      <c r="S104" s="119"/>
      <c r="T104" s="119"/>
      <c r="V104" s="119"/>
      <c r="W104" s="42"/>
      <c r="X104" s="42"/>
      <c r="Y104" s="119"/>
    </row>
    <row r="105" spans="1:25" s="13" customFormat="1" ht="15.75" x14ac:dyDescent="0.2">
      <c r="A105" s="125" t="s">
        <v>84</v>
      </c>
      <c r="B105" s="125" t="s">
        <v>85</v>
      </c>
      <c r="C105" s="100" t="s">
        <v>10</v>
      </c>
      <c r="D105" s="79">
        <f>D107+D108+D109+D110</f>
        <v>7813.0211799999997</v>
      </c>
      <c r="E105" s="80">
        <f>E106+E108+E109+E110</f>
        <v>0</v>
      </c>
      <c r="F105" s="84">
        <f t="shared" ref="F105:O105" si="45">F108+F109+F110+F107</f>
        <v>7813.0211799999997</v>
      </c>
      <c r="G105" s="84">
        <f t="shared" si="45"/>
        <v>0</v>
      </c>
      <c r="H105" s="84">
        <f t="shared" si="45"/>
        <v>0</v>
      </c>
      <c r="I105" s="84">
        <f t="shared" si="45"/>
        <v>0</v>
      </c>
      <c r="J105" s="84">
        <f t="shared" si="45"/>
        <v>0</v>
      </c>
      <c r="K105" s="84">
        <f t="shared" si="45"/>
        <v>0</v>
      </c>
      <c r="L105" s="84">
        <f t="shared" si="45"/>
        <v>0</v>
      </c>
      <c r="M105" s="84">
        <f t="shared" si="45"/>
        <v>0</v>
      </c>
      <c r="N105" s="84">
        <f t="shared" si="45"/>
        <v>0</v>
      </c>
      <c r="O105" s="84">
        <f t="shared" si="45"/>
        <v>0</v>
      </c>
      <c r="P105" s="119"/>
      <c r="Q105" s="119"/>
      <c r="R105" s="119"/>
      <c r="S105" s="119"/>
      <c r="T105" s="119"/>
      <c r="V105" s="119"/>
      <c r="W105" s="42"/>
      <c r="X105" s="42"/>
      <c r="Y105" s="119"/>
    </row>
    <row r="106" spans="1:25" s="13" customFormat="1" ht="15.75" x14ac:dyDescent="0.2">
      <c r="A106" s="125"/>
      <c r="B106" s="126"/>
      <c r="C106" s="100" t="s">
        <v>8</v>
      </c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119"/>
      <c r="Q106" s="119"/>
      <c r="R106" s="119"/>
      <c r="S106" s="119"/>
      <c r="T106" s="119"/>
      <c r="V106" s="119"/>
      <c r="W106" s="42"/>
      <c r="X106" s="42"/>
      <c r="Y106" s="119"/>
    </row>
    <row r="107" spans="1:25" s="13" customFormat="1" ht="31.5" x14ac:dyDescent="0.2">
      <c r="A107" s="125"/>
      <c r="B107" s="126"/>
      <c r="C107" s="100" t="s">
        <v>91</v>
      </c>
      <c r="D107" s="79">
        <f>E107+F107+G107+H107+I107+J107+K107+L107+M107+N107+O107</f>
        <v>7453.3</v>
      </c>
      <c r="E107" s="80">
        <v>0</v>
      </c>
      <c r="F107" s="80">
        <v>7453.3</v>
      </c>
      <c r="G107" s="80">
        <v>0</v>
      </c>
      <c r="H107" s="80">
        <v>0</v>
      </c>
      <c r="I107" s="80">
        <v>0</v>
      </c>
      <c r="J107" s="80">
        <v>0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119"/>
      <c r="Q107" s="119"/>
      <c r="R107" s="119"/>
      <c r="S107" s="119"/>
      <c r="T107" s="119"/>
      <c r="V107" s="119"/>
      <c r="W107" s="42"/>
      <c r="X107" s="42"/>
      <c r="Y107" s="119"/>
    </row>
    <row r="108" spans="1:25" s="13" customFormat="1" ht="31.5" x14ac:dyDescent="0.2">
      <c r="A108" s="125"/>
      <c r="B108" s="126"/>
      <c r="C108" s="100" t="s">
        <v>9</v>
      </c>
      <c r="D108" s="79">
        <f>E108+F108+G108+H108+I108+J108+K108+L108+M108+N108+O108</f>
        <v>152.10816</v>
      </c>
      <c r="E108" s="80">
        <v>0</v>
      </c>
      <c r="F108" s="80">
        <v>152.10816</v>
      </c>
      <c r="G108" s="80">
        <v>0</v>
      </c>
      <c r="H108" s="80">
        <v>0</v>
      </c>
      <c r="I108" s="80">
        <v>0</v>
      </c>
      <c r="J108" s="80">
        <v>0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119"/>
      <c r="Q108" s="119"/>
      <c r="R108" s="119"/>
      <c r="S108" s="119"/>
      <c r="T108" s="119"/>
      <c r="V108" s="119"/>
      <c r="W108" s="42"/>
      <c r="X108" s="42"/>
      <c r="Y108" s="119"/>
    </row>
    <row r="109" spans="1:25" s="13" customFormat="1" ht="15.75" x14ac:dyDescent="0.2">
      <c r="A109" s="125"/>
      <c r="B109" s="126"/>
      <c r="C109" s="100" t="s">
        <v>17</v>
      </c>
      <c r="D109" s="79">
        <f>E109+F109+G109+H109+I109+J109+K109+L109+M109+N109+O109</f>
        <v>7.6130199999999997</v>
      </c>
      <c r="E109" s="80">
        <v>0</v>
      </c>
      <c r="F109" s="80">
        <v>7.6130199999999997</v>
      </c>
      <c r="G109" s="80">
        <v>0</v>
      </c>
      <c r="H109" s="80">
        <v>0</v>
      </c>
      <c r="I109" s="80">
        <v>0</v>
      </c>
      <c r="J109" s="80">
        <v>0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119"/>
      <c r="Q109" s="119"/>
      <c r="R109" s="119"/>
      <c r="S109" s="119"/>
      <c r="T109" s="119"/>
      <c r="V109" s="119"/>
      <c r="W109" s="42"/>
      <c r="X109" s="42"/>
      <c r="Y109" s="119"/>
    </row>
    <row r="110" spans="1:25" s="13" customFormat="1" ht="31.5" x14ac:dyDescent="0.2">
      <c r="A110" s="125"/>
      <c r="B110" s="126"/>
      <c r="C110" s="100" t="s">
        <v>18</v>
      </c>
      <c r="D110" s="79">
        <f>E110+F110+G110+H110+I110+J110+K110+L110+M110+N110+O110</f>
        <v>200</v>
      </c>
      <c r="E110" s="80">
        <v>0</v>
      </c>
      <c r="F110" s="80">
        <v>200</v>
      </c>
      <c r="G110" s="80">
        <v>0</v>
      </c>
      <c r="H110" s="80">
        <v>0</v>
      </c>
      <c r="I110" s="80">
        <v>0</v>
      </c>
      <c r="J110" s="80">
        <v>0</v>
      </c>
      <c r="K110" s="80">
        <v>0</v>
      </c>
      <c r="L110" s="80">
        <v>0</v>
      </c>
      <c r="M110" s="80">
        <v>0</v>
      </c>
      <c r="N110" s="80">
        <v>0</v>
      </c>
      <c r="O110" s="80">
        <v>0</v>
      </c>
      <c r="P110" s="119"/>
      <c r="Q110" s="119"/>
      <c r="R110" s="119"/>
      <c r="S110" s="119"/>
      <c r="T110" s="119"/>
      <c r="V110" s="119"/>
      <c r="W110" s="42"/>
      <c r="X110" s="42"/>
      <c r="Y110" s="119"/>
    </row>
    <row r="111" spans="1:25" s="23" customFormat="1" ht="15.75" x14ac:dyDescent="0.2">
      <c r="A111" s="140" t="s">
        <v>86</v>
      </c>
      <c r="B111" s="139" t="s">
        <v>30</v>
      </c>
      <c r="C111" s="99" t="s">
        <v>10</v>
      </c>
      <c r="D111" s="79">
        <f>D114+D115+D116</f>
        <v>1000</v>
      </c>
      <c r="E111" s="84">
        <f t="shared" ref="E111:O111" si="46">E114+E115+E116+E113</f>
        <v>0</v>
      </c>
      <c r="F111" s="84">
        <f t="shared" si="46"/>
        <v>0</v>
      </c>
      <c r="G111" s="84">
        <f t="shared" si="46"/>
        <v>0</v>
      </c>
      <c r="H111" s="84">
        <f t="shared" si="46"/>
        <v>0</v>
      </c>
      <c r="I111" s="84">
        <f t="shared" si="46"/>
        <v>0</v>
      </c>
      <c r="J111" s="84">
        <f t="shared" si="46"/>
        <v>0</v>
      </c>
      <c r="K111" s="84">
        <f t="shared" si="46"/>
        <v>200</v>
      </c>
      <c r="L111" s="84">
        <f t="shared" si="46"/>
        <v>200</v>
      </c>
      <c r="M111" s="84">
        <f t="shared" si="46"/>
        <v>200</v>
      </c>
      <c r="N111" s="84">
        <f t="shared" si="46"/>
        <v>200</v>
      </c>
      <c r="O111" s="84">
        <f t="shared" si="46"/>
        <v>200</v>
      </c>
      <c r="P111" s="118"/>
      <c r="Q111" s="118"/>
      <c r="R111" s="118"/>
      <c r="S111" s="118"/>
      <c r="T111" s="118"/>
      <c r="V111" s="118"/>
      <c r="W111" s="50"/>
      <c r="Y111" s="118"/>
    </row>
    <row r="112" spans="1:25" s="3" customFormat="1" ht="15.75" x14ac:dyDescent="0.2">
      <c r="A112" s="126"/>
      <c r="B112" s="126"/>
      <c r="C112" s="99" t="s">
        <v>8</v>
      </c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118"/>
      <c r="Q112" s="118"/>
      <c r="R112" s="118"/>
      <c r="S112" s="118"/>
      <c r="T112" s="118"/>
      <c r="V112" s="118"/>
      <c r="Y112" s="118"/>
    </row>
    <row r="113" spans="1:25" s="3" customFormat="1" ht="31.5" x14ac:dyDescent="0.2">
      <c r="A113" s="126"/>
      <c r="B113" s="126"/>
      <c r="C113" s="100" t="s">
        <v>91</v>
      </c>
      <c r="D113" s="79">
        <f>E113+F113+G113+H113+I113+J113+K113+L113+M113+N113+O113</f>
        <v>0</v>
      </c>
      <c r="E113" s="79">
        <v>0</v>
      </c>
      <c r="F113" s="79">
        <v>0</v>
      </c>
      <c r="G113" s="79">
        <v>0</v>
      </c>
      <c r="H113" s="79">
        <v>0</v>
      </c>
      <c r="I113" s="79">
        <v>0</v>
      </c>
      <c r="J113" s="79">
        <v>0</v>
      </c>
      <c r="K113" s="79">
        <v>0</v>
      </c>
      <c r="L113" s="79">
        <v>0</v>
      </c>
      <c r="M113" s="79">
        <v>0</v>
      </c>
      <c r="N113" s="79">
        <v>0</v>
      </c>
      <c r="O113" s="79">
        <v>0</v>
      </c>
      <c r="P113" s="118"/>
      <c r="Q113" s="118"/>
      <c r="R113" s="118"/>
      <c r="S113" s="118"/>
      <c r="T113" s="118"/>
      <c r="V113" s="118"/>
      <c r="Y113" s="118"/>
    </row>
    <row r="114" spans="1:25" s="3" customFormat="1" ht="31.5" x14ac:dyDescent="0.2">
      <c r="A114" s="126"/>
      <c r="B114" s="126"/>
      <c r="C114" s="99" t="s">
        <v>9</v>
      </c>
      <c r="D114" s="79">
        <f>E114+F114+G114+H114+I114+J114+K114+L114+M114+N114+O114</f>
        <v>300</v>
      </c>
      <c r="E114" s="79">
        <f>E121+E127+E133</f>
        <v>0</v>
      </c>
      <c r="F114" s="79">
        <v>0</v>
      </c>
      <c r="G114" s="79">
        <v>0</v>
      </c>
      <c r="H114" s="79">
        <f>H121</f>
        <v>0</v>
      </c>
      <c r="I114" s="79">
        <f t="shared" ref="I114:O116" si="47">I121</f>
        <v>0</v>
      </c>
      <c r="J114" s="79">
        <f t="shared" ref="J114" si="48">J121</f>
        <v>0</v>
      </c>
      <c r="K114" s="79">
        <f t="shared" si="47"/>
        <v>60</v>
      </c>
      <c r="L114" s="79">
        <f t="shared" si="47"/>
        <v>60</v>
      </c>
      <c r="M114" s="79">
        <f t="shared" si="47"/>
        <v>60</v>
      </c>
      <c r="N114" s="79">
        <f t="shared" si="47"/>
        <v>60</v>
      </c>
      <c r="O114" s="79">
        <f t="shared" si="47"/>
        <v>60</v>
      </c>
      <c r="P114" s="118"/>
      <c r="Q114" s="118"/>
      <c r="R114" s="118"/>
      <c r="S114" s="118"/>
      <c r="T114" s="118"/>
      <c r="V114" s="118"/>
      <c r="Y114" s="118"/>
    </row>
    <row r="115" spans="1:25" s="3" customFormat="1" ht="15.75" x14ac:dyDescent="0.2">
      <c r="A115" s="126"/>
      <c r="B115" s="126"/>
      <c r="C115" s="99" t="s">
        <v>17</v>
      </c>
      <c r="D115" s="79">
        <f>E115+F115+G115+H115+I115+J115+K115+L115+M115+N115+O115</f>
        <v>0</v>
      </c>
      <c r="E115" s="79">
        <v>0</v>
      </c>
      <c r="F115" s="79">
        <v>0</v>
      </c>
      <c r="G115" s="79">
        <v>0</v>
      </c>
      <c r="H115" s="79">
        <f>H122</f>
        <v>0</v>
      </c>
      <c r="I115" s="79">
        <f t="shared" si="47"/>
        <v>0</v>
      </c>
      <c r="J115" s="79">
        <f t="shared" ref="J115:N115" si="49">J122</f>
        <v>0</v>
      </c>
      <c r="K115" s="79">
        <f t="shared" si="49"/>
        <v>0</v>
      </c>
      <c r="L115" s="79">
        <f t="shared" si="49"/>
        <v>0</v>
      </c>
      <c r="M115" s="79">
        <f t="shared" si="49"/>
        <v>0</v>
      </c>
      <c r="N115" s="79">
        <f t="shared" si="49"/>
        <v>0</v>
      </c>
      <c r="O115" s="79">
        <f t="shared" si="47"/>
        <v>0</v>
      </c>
      <c r="P115" s="118"/>
      <c r="Q115" s="118"/>
      <c r="R115" s="118"/>
      <c r="S115" s="118"/>
      <c r="T115" s="118"/>
      <c r="V115" s="118"/>
      <c r="Y115" s="118"/>
    </row>
    <row r="116" spans="1:25" s="3" customFormat="1" ht="31.5" x14ac:dyDescent="0.2">
      <c r="A116" s="126"/>
      <c r="B116" s="126"/>
      <c r="C116" s="99" t="s">
        <v>18</v>
      </c>
      <c r="D116" s="79">
        <f>E116+F116+G116+H116+I116+J116+K116+L116+M116+N116+O116</f>
        <v>700</v>
      </c>
      <c r="E116" s="79">
        <v>0</v>
      </c>
      <c r="F116" s="79">
        <v>0</v>
      </c>
      <c r="G116" s="79">
        <v>0</v>
      </c>
      <c r="H116" s="79">
        <f>H123</f>
        <v>0</v>
      </c>
      <c r="I116" s="79">
        <f t="shared" si="47"/>
        <v>0</v>
      </c>
      <c r="J116" s="79">
        <f t="shared" ref="J116:N116" si="50">J123</f>
        <v>0</v>
      </c>
      <c r="K116" s="79">
        <f t="shared" si="50"/>
        <v>140</v>
      </c>
      <c r="L116" s="79">
        <f t="shared" si="50"/>
        <v>140</v>
      </c>
      <c r="M116" s="79">
        <f t="shared" si="50"/>
        <v>140</v>
      </c>
      <c r="N116" s="79">
        <f t="shared" si="50"/>
        <v>140</v>
      </c>
      <c r="O116" s="79">
        <f t="shared" si="47"/>
        <v>140</v>
      </c>
      <c r="P116" s="118"/>
      <c r="Q116" s="118"/>
      <c r="R116" s="118"/>
      <c r="S116" s="118"/>
      <c r="T116" s="118"/>
      <c r="V116" s="118"/>
      <c r="Y116" s="118"/>
    </row>
    <row r="117" spans="1:25" s="3" customFormat="1" ht="15.75" x14ac:dyDescent="0.2">
      <c r="A117" s="66"/>
      <c r="B117" s="106" t="s">
        <v>8</v>
      </c>
      <c r="C117" s="10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119"/>
      <c r="Q117" s="119"/>
      <c r="R117" s="119"/>
      <c r="S117" s="119"/>
      <c r="T117" s="119"/>
      <c r="V117" s="119"/>
      <c r="Y117" s="119"/>
    </row>
    <row r="118" spans="1:25" s="23" customFormat="1" ht="15.75" x14ac:dyDescent="0.2">
      <c r="A118" s="125" t="s">
        <v>20</v>
      </c>
      <c r="B118" s="125" t="s">
        <v>38</v>
      </c>
      <c r="C118" s="100" t="s">
        <v>10</v>
      </c>
      <c r="D118" s="79">
        <f>D120+D121+D122+D123</f>
        <v>1000</v>
      </c>
      <c r="E118" s="84">
        <f t="shared" ref="E118:O118" si="51">E121+E122+E123+E120</f>
        <v>0</v>
      </c>
      <c r="F118" s="84">
        <f t="shared" si="51"/>
        <v>0</v>
      </c>
      <c r="G118" s="84">
        <f t="shared" si="51"/>
        <v>0</v>
      </c>
      <c r="H118" s="84">
        <f t="shared" si="51"/>
        <v>0</v>
      </c>
      <c r="I118" s="84">
        <f t="shared" si="51"/>
        <v>0</v>
      </c>
      <c r="J118" s="84">
        <f t="shared" si="51"/>
        <v>0</v>
      </c>
      <c r="K118" s="84">
        <f t="shared" si="51"/>
        <v>200</v>
      </c>
      <c r="L118" s="84">
        <f t="shared" si="51"/>
        <v>200</v>
      </c>
      <c r="M118" s="84">
        <f t="shared" si="51"/>
        <v>200</v>
      </c>
      <c r="N118" s="84">
        <f t="shared" si="51"/>
        <v>200</v>
      </c>
      <c r="O118" s="84">
        <f t="shared" si="51"/>
        <v>200</v>
      </c>
      <c r="P118" s="119"/>
      <c r="Q118" s="119"/>
      <c r="R118" s="119"/>
      <c r="S118" s="119"/>
      <c r="T118" s="119"/>
      <c r="V118" s="119"/>
      <c r="Y118" s="119"/>
    </row>
    <row r="119" spans="1:25" s="3" customFormat="1" ht="15.75" x14ac:dyDescent="0.2">
      <c r="A119" s="125"/>
      <c r="B119" s="125"/>
      <c r="C119" s="100" t="s">
        <v>8</v>
      </c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119"/>
      <c r="Q119" s="119"/>
      <c r="R119" s="119"/>
      <c r="S119" s="119"/>
      <c r="T119" s="119"/>
      <c r="V119" s="119"/>
      <c r="Y119" s="119"/>
    </row>
    <row r="120" spans="1:25" s="3" customFormat="1" ht="31.5" x14ac:dyDescent="0.2">
      <c r="A120" s="125"/>
      <c r="B120" s="125"/>
      <c r="C120" s="100" t="s">
        <v>91</v>
      </c>
      <c r="D120" s="79">
        <f t="shared" ref="D120:D123" si="52">E120+F120+G120+H120+I120+J120+K120+L120+M120+N120+O120</f>
        <v>0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80">
        <v>0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119"/>
      <c r="Q120" s="119"/>
      <c r="R120" s="119"/>
      <c r="S120" s="119"/>
      <c r="T120" s="119"/>
      <c r="V120" s="119"/>
      <c r="Y120" s="119"/>
    </row>
    <row r="121" spans="1:25" s="3" customFormat="1" ht="31.5" x14ac:dyDescent="0.2">
      <c r="A121" s="125"/>
      <c r="B121" s="125"/>
      <c r="C121" s="100" t="s">
        <v>9</v>
      </c>
      <c r="D121" s="79">
        <f t="shared" si="52"/>
        <v>300</v>
      </c>
      <c r="E121" s="80">
        <v>0</v>
      </c>
      <c r="F121" s="80">
        <v>0</v>
      </c>
      <c r="G121" s="80">
        <v>0</v>
      </c>
      <c r="H121" s="80">
        <f t="shared" ref="H121:O122" si="53">H133+H127</f>
        <v>0</v>
      </c>
      <c r="I121" s="80">
        <f t="shared" si="53"/>
        <v>0</v>
      </c>
      <c r="J121" s="80">
        <f t="shared" ref="J121:N121" si="54">J133+J127</f>
        <v>0</v>
      </c>
      <c r="K121" s="80">
        <f t="shared" si="54"/>
        <v>60</v>
      </c>
      <c r="L121" s="80">
        <f t="shared" si="54"/>
        <v>60</v>
      </c>
      <c r="M121" s="80">
        <f t="shared" si="54"/>
        <v>60</v>
      </c>
      <c r="N121" s="80">
        <f t="shared" si="54"/>
        <v>60</v>
      </c>
      <c r="O121" s="80">
        <f t="shared" si="53"/>
        <v>60</v>
      </c>
      <c r="P121" s="119"/>
      <c r="Q121" s="119"/>
      <c r="R121" s="119"/>
      <c r="S121" s="119"/>
      <c r="T121" s="119"/>
      <c r="V121" s="119"/>
      <c r="Y121" s="119"/>
    </row>
    <row r="122" spans="1:25" s="3" customFormat="1" ht="15.75" x14ac:dyDescent="0.2">
      <c r="A122" s="125"/>
      <c r="B122" s="125"/>
      <c r="C122" s="100" t="s">
        <v>17</v>
      </c>
      <c r="D122" s="79">
        <f t="shared" si="52"/>
        <v>0</v>
      </c>
      <c r="E122" s="80">
        <v>0</v>
      </c>
      <c r="F122" s="80">
        <v>0</v>
      </c>
      <c r="G122" s="80">
        <v>0</v>
      </c>
      <c r="H122" s="80">
        <f t="shared" si="53"/>
        <v>0</v>
      </c>
      <c r="I122" s="80">
        <f t="shared" si="53"/>
        <v>0</v>
      </c>
      <c r="J122" s="80">
        <f t="shared" ref="J122:N122" si="55">J134+J128</f>
        <v>0</v>
      </c>
      <c r="K122" s="80">
        <f t="shared" si="55"/>
        <v>0</v>
      </c>
      <c r="L122" s="80">
        <f t="shared" si="55"/>
        <v>0</v>
      </c>
      <c r="M122" s="80">
        <f t="shared" si="55"/>
        <v>0</v>
      </c>
      <c r="N122" s="80">
        <f t="shared" si="55"/>
        <v>0</v>
      </c>
      <c r="O122" s="80">
        <f t="shared" si="53"/>
        <v>0</v>
      </c>
      <c r="P122" s="119"/>
      <c r="Q122" s="119"/>
      <c r="R122" s="119"/>
      <c r="S122" s="119"/>
      <c r="T122" s="119"/>
      <c r="V122" s="119"/>
      <c r="Y122" s="119"/>
    </row>
    <row r="123" spans="1:25" s="3" customFormat="1" ht="31.5" x14ac:dyDescent="0.2">
      <c r="A123" s="125"/>
      <c r="B123" s="125"/>
      <c r="C123" s="100" t="s">
        <v>18</v>
      </c>
      <c r="D123" s="79">
        <f t="shared" si="52"/>
        <v>700</v>
      </c>
      <c r="E123" s="80">
        <v>0</v>
      </c>
      <c r="F123" s="80">
        <v>0</v>
      </c>
      <c r="G123" s="80">
        <v>0</v>
      </c>
      <c r="H123" s="80">
        <f>H129+H135</f>
        <v>0</v>
      </c>
      <c r="I123" s="80">
        <f t="shared" ref="I123:O123" si="56">I129+I135</f>
        <v>0</v>
      </c>
      <c r="J123" s="80">
        <f t="shared" ref="J123:N123" si="57">J129+J135</f>
        <v>0</v>
      </c>
      <c r="K123" s="80">
        <f t="shared" si="57"/>
        <v>140</v>
      </c>
      <c r="L123" s="80">
        <f t="shared" si="57"/>
        <v>140</v>
      </c>
      <c r="M123" s="80">
        <f t="shared" si="57"/>
        <v>140</v>
      </c>
      <c r="N123" s="80">
        <f t="shared" si="57"/>
        <v>140</v>
      </c>
      <c r="O123" s="80">
        <f t="shared" si="56"/>
        <v>140</v>
      </c>
      <c r="P123" s="119"/>
      <c r="Q123" s="119"/>
      <c r="R123" s="119"/>
      <c r="S123" s="119"/>
      <c r="T123" s="119"/>
      <c r="V123" s="119"/>
      <c r="Y123" s="119"/>
    </row>
    <row r="124" spans="1:25" s="23" customFormat="1" ht="15.75" x14ac:dyDescent="0.2">
      <c r="A124" s="125"/>
      <c r="B124" s="125" t="s">
        <v>41</v>
      </c>
      <c r="C124" s="100" t="s">
        <v>10</v>
      </c>
      <c r="D124" s="79">
        <f>D126+D127+D128+D129</f>
        <v>500</v>
      </c>
      <c r="E124" s="84">
        <f t="shared" ref="E124:O124" si="58">E127+E128+E129+E126</f>
        <v>0</v>
      </c>
      <c r="F124" s="84">
        <f t="shared" si="58"/>
        <v>0</v>
      </c>
      <c r="G124" s="84">
        <f t="shared" si="58"/>
        <v>0</v>
      </c>
      <c r="H124" s="84">
        <f t="shared" si="58"/>
        <v>0</v>
      </c>
      <c r="I124" s="84">
        <f t="shared" si="58"/>
        <v>0</v>
      </c>
      <c r="J124" s="84">
        <f t="shared" si="58"/>
        <v>0</v>
      </c>
      <c r="K124" s="84">
        <f t="shared" si="58"/>
        <v>100</v>
      </c>
      <c r="L124" s="84">
        <f t="shared" si="58"/>
        <v>100</v>
      </c>
      <c r="M124" s="84">
        <f t="shared" si="58"/>
        <v>100</v>
      </c>
      <c r="N124" s="84">
        <f t="shared" si="58"/>
        <v>100</v>
      </c>
      <c r="O124" s="84">
        <f t="shared" si="58"/>
        <v>100</v>
      </c>
      <c r="P124" s="119"/>
      <c r="Q124" s="119"/>
      <c r="R124" s="119"/>
      <c r="S124" s="119"/>
      <c r="T124" s="119"/>
      <c r="V124" s="119"/>
      <c r="Y124" s="119"/>
    </row>
    <row r="125" spans="1:25" s="3" customFormat="1" ht="15.75" x14ac:dyDescent="0.2">
      <c r="A125" s="126"/>
      <c r="B125" s="125"/>
      <c r="C125" s="100" t="s">
        <v>8</v>
      </c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119"/>
      <c r="Q125" s="119"/>
      <c r="R125" s="119"/>
      <c r="S125" s="119"/>
      <c r="T125" s="119"/>
      <c r="V125" s="119"/>
      <c r="Y125" s="119"/>
    </row>
    <row r="126" spans="1:25" s="3" customFormat="1" ht="31.5" x14ac:dyDescent="0.2">
      <c r="A126" s="126"/>
      <c r="B126" s="125"/>
      <c r="C126" s="100" t="s">
        <v>91</v>
      </c>
      <c r="D126" s="79">
        <f t="shared" ref="D126:D129" si="59">E126+F126+G126+H126+I126+J126+K126+L126+M126+N126+O126</f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119"/>
      <c r="Q126" s="119"/>
      <c r="R126" s="119"/>
      <c r="S126" s="119"/>
      <c r="T126" s="119"/>
      <c r="V126" s="119"/>
      <c r="Y126" s="119"/>
    </row>
    <row r="127" spans="1:25" s="3" customFormat="1" ht="31.5" x14ac:dyDescent="0.2">
      <c r="A127" s="126"/>
      <c r="B127" s="125"/>
      <c r="C127" s="100" t="s">
        <v>9</v>
      </c>
      <c r="D127" s="79">
        <f t="shared" si="59"/>
        <v>150</v>
      </c>
      <c r="E127" s="80">
        <v>0</v>
      </c>
      <c r="F127" s="80">
        <v>0</v>
      </c>
      <c r="G127" s="80">
        <v>0</v>
      </c>
      <c r="H127" s="80">
        <v>0</v>
      </c>
      <c r="I127" s="80">
        <v>0</v>
      </c>
      <c r="J127" s="80">
        <v>0</v>
      </c>
      <c r="K127" s="80">
        <v>30</v>
      </c>
      <c r="L127" s="80">
        <v>30</v>
      </c>
      <c r="M127" s="80">
        <v>30</v>
      </c>
      <c r="N127" s="80">
        <v>30</v>
      </c>
      <c r="O127" s="80">
        <v>30</v>
      </c>
      <c r="P127" s="119"/>
      <c r="Q127" s="119"/>
      <c r="R127" s="119"/>
      <c r="S127" s="119"/>
      <c r="T127" s="119"/>
      <c r="V127" s="119"/>
      <c r="Y127" s="119"/>
    </row>
    <row r="128" spans="1:25" s="3" customFormat="1" ht="15.75" x14ac:dyDescent="0.2">
      <c r="A128" s="126"/>
      <c r="B128" s="125"/>
      <c r="C128" s="100" t="s">
        <v>17</v>
      </c>
      <c r="D128" s="79">
        <f t="shared" si="59"/>
        <v>0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119"/>
      <c r="Q128" s="119"/>
      <c r="R128" s="119"/>
      <c r="S128" s="119"/>
      <c r="T128" s="119"/>
      <c r="V128" s="119"/>
      <c r="Y128" s="119"/>
    </row>
    <row r="129" spans="1:25" s="3" customFormat="1" ht="31.5" x14ac:dyDescent="0.2">
      <c r="A129" s="126"/>
      <c r="B129" s="125"/>
      <c r="C129" s="100" t="s">
        <v>18</v>
      </c>
      <c r="D129" s="79">
        <f t="shared" si="59"/>
        <v>350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70</v>
      </c>
      <c r="L129" s="80">
        <v>70</v>
      </c>
      <c r="M129" s="80">
        <v>70</v>
      </c>
      <c r="N129" s="80">
        <v>70</v>
      </c>
      <c r="O129" s="80">
        <v>70</v>
      </c>
      <c r="P129" s="119"/>
      <c r="Q129" s="119"/>
      <c r="R129" s="119"/>
      <c r="S129" s="119"/>
      <c r="T129" s="119"/>
      <c r="V129" s="119"/>
      <c r="Y129" s="119"/>
    </row>
    <row r="130" spans="1:25" s="23" customFormat="1" ht="15.75" x14ac:dyDescent="0.2">
      <c r="A130" s="126"/>
      <c r="B130" s="125" t="s">
        <v>31</v>
      </c>
      <c r="C130" s="100" t="s">
        <v>10</v>
      </c>
      <c r="D130" s="79">
        <f>D132+D133+D134+D135</f>
        <v>500</v>
      </c>
      <c r="E130" s="84">
        <f t="shared" ref="E130:O130" si="60">E133+E134+E135+E132</f>
        <v>0</v>
      </c>
      <c r="F130" s="84">
        <f t="shared" si="60"/>
        <v>0</v>
      </c>
      <c r="G130" s="84">
        <f t="shared" si="60"/>
        <v>0</v>
      </c>
      <c r="H130" s="84">
        <f t="shared" si="60"/>
        <v>0</v>
      </c>
      <c r="I130" s="84">
        <f t="shared" si="60"/>
        <v>0</v>
      </c>
      <c r="J130" s="84">
        <f t="shared" si="60"/>
        <v>0</v>
      </c>
      <c r="K130" s="84">
        <f t="shared" si="60"/>
        <v>100</v>
      </c>
      <c r="L130" s="84">
        <f t="shared" si="60"/>
        <v>100</v>
      </c>
      <c r="M130" s="84">
        <f t="shared" si="60"/>
        <v>100</v>
      </c>
      <c r="N130" s="84">
        <f t="shared" si="60"/>
        <v>100</v>
      </c>
      <c r="O130" s="84">
        <f t="shared" si="60"/>
        <v>100</v>
      </c>
      <c r="P130" s="119"/>
      <c r="Q130" s="119"/>
      <c r="R130" s="119"/>
      <c r="S130" s="119"/>
      <c r="T130" s="119"/>
      <c r="V130" s="119"/>
      <c r="Y130" s="119"/>
    </row>
    <row r="131" spans="1:25" s="3" customFormat="1" ht="15.75" x14ac:dyDescent="0.2">
      <c r="A131" s="126"/>
      <c r="B131" s="126"/>
      <c r="C131" s="100" t="s">
        <v>8</v>
      </c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119"/>
      <c r="Q131" s="119"/>
      <c r="R131" s="119"/>
      <c r="S131" s="119"/>
      <c r="T131" s="119"/>
      <c r="V131" s="119"/>
      <c r="Y131" s="119"/>
    </row>
    <row r="132" spans="1:25" s="3" customFormat="1" ht="31.5" x14ac:dyDescent="0.2">
      <c r="A132" s="126"/>
      <c r="B132" s="126"/>
      <c r="C132" s="100" t="s">
        <v>91</v>
      </c>
      <c r="D132" s="79">
        <f t="shared" ref="D132:D134" si="61">E132+F132+G132+H132+I132+J132+K132+L132+M132+N132+O132</f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119"/>
      <c r="Q132" s="119"/>
      <c r="R132" s="119"/>
      <c r="S132" s="119"/>
      <c r="T132" s="119"/>
      <c r="V132" s="119"/>
      <c r="Y132" s="119"/>
    </row>
    <row r="133" spans="1:25" s="3" customFormat="1" ht="31.5" x14ac:dyDescent="0.2">
      <c r="A133" s="126"/>
      <c r="B133" s="126"/>
      <c r="C133" s="100" t="s">
        <v>9</v>
      </c>
      <c r="D133" s="79">
        <f t="shared" si="61"/>
        <v>150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30</v>
      </c>
      <c r="L133" s="80">
        <v>30</v>
      </c>
      <c r="M133" s="80">
        <v>30</v>
      </c>
      <c r="N133" s="80">
        <v>30</v>
      </c>
      <c r="O133" s="80">
        <v>30</v>
      </c>
      <c r="P133" s="119"/>
      <c r="Q133" s="119"/>
      <c r="R133" s="119"/>
      <c r="S133" s="119"/>
      <c r="T133" s="119"/>
      <c r="V133" s="119"/>
      <c r="Y133" s="119"/>
    </row>
    <row r="134" spans="1:25" s="3" customFormat="1" ht="15.75" x14ac:dyDescent="0.2">
      <c r="A134" s="126"/>
      <c r="B134" s="126"/>
      <c r="C134" s="100" t="s">
        <v>17</v>
      </c>
      <c r="D134" s="79">
        <f t="shared" si="61"/>
        <v>0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80">
        <v>0</v>
      </c>
      <c r="K134" s="80">
        <v>0</v>
      </c>
      <c r="L134" s="80">
        <v>0</v>
      </c>
      <c r="M134" s="80">
        <v>0</v>
      </c>
      <c r="N134" s="80">
        <v>0</v>
      </c>
      <c r="O134" s="80">
        <v>0</v>
      </c>
      <c r="P134" s="119"/>
      <c r="Q134" s="119"/>
      <c r="R134" s="119"/>
      <c r="S134" s="119"/>
      <c r="T134" s="119"/>
      <c r="V134" s="119"/>
      <c r="Y134" s="119"/>
    </row>
    <row r="135" spans="1:25" s="3" customFormat="1" ht="279.75" customHeight="1" x14ac:dyDescent="0.2">
      <c r="A135" s="126"/>
      <c r="B135" s="126"/>
      <c r="C135" s="100" t="s">
        <v>18</v>
      </c>
      <c r="D135" s="79">
        <f>E135+F135+G135+H135+I135+J135+K135+L135+M135+N135+O135</f>
        <v>350</v>
      </c>
      <c r="E135" s="80">
        <v>0</v>
      </c>
      <c r="F135" s="80">
        <v>0</v>
      </c>
      <c r="G135" s="80">
        <v>0</v>
      </c>
      <c r="H135" s="80">
        <v>0</v>
      </c>
      <c r="I135" s="80">
        <v>0</v>
      </c>
      <c r="J135" s="80">
        <v>0</v>
      </c>
      <c r="K135" s="80">
        <v>70</v>
      </c>
      <c r="L135" s="80">
        <v>70</v>
      </c>
      <c r="M135" s="80">
        <v>70</v>
      </c>
      <c r="N135" s="80">
        <v>70</v>
      </c>
      <c r="O135" s="80">
        <v>70</v>
      </c>
      <c r="P135" s="119"/>
      <c r="Q135" s="119"/>
      <c r="R135" s="119"/>
      <c r="S135" s="119"/>
      <c r="T135" s="119"/>
      <c r="V135" s="119"/>
      <c r="Y135" s="119"/>
    </row>
    <row r="136" spans="1:25" x14ac:dyDescent="0.3">
      <c r="A136" s="103"/>
      <c r="B136" s="103"/>
      <c r="C136" s="102"/>
      <c r="D136" s="103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V136" s="101"/>
      <c r="Y136" s="101"/>
    </row>
    <row r="137" spans="1:25" x14ac:dyDescent="0.3">
      <c r="A137" s="103"/>
      <c r="B137" s="103"/>
      <c r="C137" s="102"/>
      <c r="D137" s="103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V137" s="101"/>
      <c r="Y137" s="101"/>
    </row>
    <row r="138" spans="1:25" x14ac:dyDescent="0.3">
      <c r="A138" s="103"/>
      <c r="B138" s="103"/>
      <c r="C138" s="102"/>
      <c r="D138" s="103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V138" s="101"/>
      <c r="Y138" s="101"/>
    </row>
    <row r="139" spans="1:25" x14ac:dyDescent="0.3">
      <c r="A139" s="103"/>
      <c r="B139" s="103"/>
      <c r="C139" s="102"/>
      <c r="D139" s="103"/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V139" s="101"/>
      <c r="Y139" s="101"/>
    </row>
    <row r="140" spans="1:25" x14ac:dyDescent="0.3">
      <c r="A140" s="103"/>
      <c r="B140" s="103"/>
      <c r="C140" s="102"/>
      <c r="D140" s="103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V140" s="101"/>
      <c r="Y140" s="101"/>
    </row>
    <row r="141" spans="1:25" x14ac:dyDescent="0.3">
      <c r="A141" s="103"/>
      <c r="B141" s="103"/>
      <c r="C141" s="102"/>
      <c r="D141" s="103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V141" s="101"/>
      <c r="Y141" s="101"/>
    </row>
  </sheetData>
  <mergeCells count="46">
    <mergeCell ref="A111:A116"/>
    <mergeCell ref="B111:B116"/>
    <mergeCell ref="A118:A123"/>
    <mergeCell ref="B118:B123"/>
    <mergeCell ref="A124:A135"/>
    <mergeCell ref="B124:B129"/>
    <mergeCell ref="B130:B135"/>
    <mergeCell ref="A93:A98"/>
    <mergeCell ref="B93:B98"/>
    <mergeCell ref="A50:A55"/>
    <mergeCell ref="B50:B55"/>
    <mergeCell ref="A57:A62"/>
    <mergeCell ref="B57:B62"/>
    <mergeCell ref="A63:A68"/>
    <mergeCell ref="B63:B68"/>
    <mergeCell ref="B69:B74"/>
    <mergeCell ref="B75:B80"/>
    <mergeCell ref="A75:A80"/>
    <mergeCell ref="A87:A92"/>
    <mergeCell ref="B87:B92"/>
    <mergeCell ref="A81:A86"/>
    <mergeCell ref="B81:B86"/>
    <mergeCell ref="A24:A29"/>
    <mergeCell ref="B24:B29"/>
    <mergeCell ref="A36:A41"/>
    <mergeCell ref="B36:B41"/>
    <mergeCell ref="A43:A48"/>
    <mergeCell ref="B43:B48"/>
    <mergeCell ref="A30:A35"/>
    <mergeCell ref="B30:B35"/>
    <mergeCell ref="A105:A110"/>
    <mergeCell ref="B105:B110"/>
    <mergeCell ref="A99:A104"/>
    <mergeCell ref="B99:B104"/>
    <mergeCell ref="F2:O2"/>
    <mergeCell ref="E3:O3"/>
    <mergeCell ref="A4:O4"/>
    <mergeCell ref="A5:O5"/>
    <mergeCell ref="A7:A9"/>
    <mergeCell ref="B7:B9"/>
    <mergeCell ref="C7:C9"/>
    <mergeCell ref="E7:O7"/>
    <mergeCell ref="A11:A16"/>
    <mergeCell ref="B11:B16"/>
    <mergeCell ref="A17:A22"/>
    <mergeCell ref="B17:B22"/>
  </mergeCells>
  <pageMargins left="0.70866141732283472" right="0.70866141732283472" top="0.74803149606299213" bottom="0.74803149606299213" header="0.31496062992125984" footer="0.31496062992125984"/>
  <pageSetup paperSize="9" scale="36" fitToHeight="0" orientation="portrait" r:id="rId1"/>
  <ignoredErrors>
    <ignoredError sqref="F9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31"/>
  <sheetViews>
    <sheetView view="pageBreakPreview" zoomScale="55" zoomScaleNormal="75" zoomScaleSheetLayoutView="5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22" sqref="I22"/>
    </sheetView>
  </sheetViews>
  <sheetFormatPr defaultRowHeight="18.75" x14ac:dyDescent="0.3"/>
  <cols>
    <col min="1" max="1" width="22.25" style="2" customWidth="1"/>
    <col min="2" max="2" width="34" style="86" customWidth="1"/>
    <col min="3" max="3" width="19.625" style="2" customWidth="1"/>
    <col min="4" max="4" width="19.625" style="63" customWidth="1"/>
    <col min="5" max="5" width="15.125" style="2" bestFit="1" customWidth="1"/>
    <col min="6" max="6" width="16.375" style="2" customWidth="1"/>
    <col min="7" max="7" width="15.625" style="2" customWidth="1"/>
    <col min="8" max="8" width="16.75" style="2" customWidth="1"/>
    <col min="9" max="9" width="15.375" style="2" customWidth="1"/>
    <col min="10" max="10" width="16.875" style="2" customWidth="1"/>
    <col min="11" max="11" width="17" style="31" customWidth="1"/>
    <col min="12" max="12" width="14.25" style="2" bestFit="1" customWidth="1"/>
    <col min="13" max="17" width="11.5" style="2" customWidth="1"/>
    <col min="18" max="18" width="15.875" style="2" customWidth="1"/>
    <col min="19" max="16384" width="9" style="2"/>
  </cols>
  <sheetData>
    <row r="1" spans="1:18" ht="22.5" x14ac:dyDescent="0.35">
      <c r="A1" s="5"/>
      <c r="B1" s="85"/>
      <c r="C1" s="5"/>
      <c r="D1" s="62"/>
      <c r="E1" s="5"/>
      <c r="F1" s="5"/>
      <c r="G1" s="5"/>
      <c r="H1" s="5"/>
      <c r="I1" s="5"/>
      <c r="J1" s="6" t="s">
        <v>33</v>
      </c>
    </row>
    <row r="2" spans="1:18" ht="58.5" customHeight="1" x14ac:dyDescent="0.35">
      <c r="A2" s="5"/>
      <c r="B2" s="85"/>
      <c r="C2" s="5"/>
      <c r="D2" s="62"/>
      <c r="F2" s="167" t="s">
        <v>39</v>
      </c>
      <c r="G2" s="167"/>
      <c r="H2" s="167"/>
      <c r="I2" s="167"/>
      <c r="J2" s="167"/>
    </row>
    <row r="3" spans="1:18" ht="26.25" customHeight="1" x14ac:dyDescent="0.35">
      <c r="A3" s="5"/>
      <c r="B3" s="85"/>
      <c r="C3" s="5"/>
      <c r="D3" s="62"/>
      <c r="E3" s="168"/>
      <c r="F3" s="168"/>
      <c r="G3" s="168"/>
      <c r="H3" s="168"/>
      <c r="I3" s="168"/>
      <c r="J3" s="168"/>
    </row>
    <row r="4" spans="1:18" ht="22.5" x14ac:dyDescent="0.35">
      <c r="A4" s="5"/>
      <c r="B4" s="85"/>
      <c r="C4" s="5"/>
      <c r="D4" s="62"/>
      <c r="E4" s="5"/>
      <c r="F4" s="5"/>
      <c r="G4" s="5"/>
      <c r="H4" s="5"/>
      <c r="I4" s="5"/>
      <c r="J4" s="5"/>
    </row>
    <row r="5" spans="1:18" ht="21.75" x14ac:dyDescent="0.3">
      <c r="A5" s="169" t="s">
        <v>0</v>
      </c>
      <c r="B5" s="169"/>
      <c r="C5" s="169"/>
      <c r="D5" s="169"/>
      <c r="E5" s="169"/>
      <c r="F5" s="169"/>
      <c r="G5" s="169"/>
      <c r="H5" s="169"/>
      <c r="I5" s="169"/>
      <c r="J5" s="169"/>
    </row>
    <row r="6" spans="1:18" ht="69.75" customHeight="1" x14ac:dyDescent="0.35">
      <c r="A6" s="170" t="s">
        <v>40</v>
      </c>
      <c r="B6" s="170"/>
      <c r="C6" s="170"/>
      <c r="D6" s="170"/>
      <c r="E6" s="170"/>
      <c r="F6" s="170"/>
      <c r="G6" s="170"/>
      <c r="H6" s="170"/>
      <c r="I6" s="170"/>
      <c r="J6" s="170"/>
    </row>
    <row r="7" spans="1:18" ht="19.5" thickBot="1" x14ac:dyDescent="0.35">
      <c r="K7" s="52"/>
      <c r="L7" s="53"/>
    </row>
    <row r="8" spans="1:18" s="4" customFormat="1" x14ac:dyDescent="0.3">
      <c r="A8" s="171" t="s">
        <v>1</v>
      </c>
      <c r="B8" s="173" t="s">
        <v>36</v>
      </c>
      <c r="C8" s="173" t="s">
        <v>21</v>
      </c>
      <c r="D8" s="65"/>
      <c r="E8" s="176" t="s">
        <v>16</v>
      </c>
      <c r="F8" s="177"/>
      <c r="G8" s="177"/>
      <c r="H8" s="177"/>
      <c r="I8" s="177"/>
      <c r="J8" s="178"/>
      <c r="K8" s="54"/>
      <c r="L8" s="55"/>
    </row>
    <row r="9" spans="1:18" s="4" customFormat="1" ht="94.5" customHeight="1" thickBot="1" x14ac:dyDescent="0.3">
      <c r="A9" s="172"/>
      <c r="B9" s="174"/>
      <c r="C9" s="175"/>
      <c r="D9" s="29" t="s">
        <v>90</v>
      </c>
      <c r="E9" s="28" t="s">
        <v>2</v>
      </c>
      <c r="F9" s="29" t="s">
        <v>3</v>
      </c>
      <c r="G9" s="29" t="s">
        <v>4</v>
      </c>
      <c r="H9" s="29" t="s">
        <v>5</v>
      </c>
      <c r="I9" s="29" t="s">
        <v>6</v>
      </c>
      <c r="J9" s="30" t="s">
        <v>7</v>
      </c>
      <c r="K9" s="44"/>
      <c r="L9" s="45"/>
    </row>
    <row r="10" spans="1:18" s="4" customFormat="1" ht="15.75" x14ac:dyDescent="0.25">
      <c r="A10" s="25">
        <v>1</v>
      </c>
      <c r="B10" s="87">
        <v>2</v>
      </c>
      <c r="C10" s="26">
        <v>3</v>
      </c>
      <c r="D10" s="64"/>
      <c r="E10" s="26">
        <v>4</v>
      </c>
      <c r="F10" s="26">
        <v>5</v>
      </c>
      <c r="G10" s="26">
        <v>6</v>
      </c>
      <c r="H10" s="26">
        <v>7</v>
      </c>
      <c r="I10" s="26">
        <v>8</v>
      </c>
      <c r="J10" s="27">
        <v>9</v>
      </c>
      <c r="K10" s="32"/>
    </row>
    <row r="11" spans="1:18" s="14" customFormat="1" ht="18.75" customHeight="1" x14ac:dyDescent="0.2">
      <c r="A11" s="166" t="s">
        <v>37</v>
      </c>
      <c r="B11" s="166" t="s">
        <v>22</v>
      </c>
      <c r="C11" s="70" t="s">
        <v>10</v>
      </c>
      <c r="D11" s="77">
        <f>D16+D15+D14+D13</f>
        <v>213873.28305999999</v>
      </c>
      <c r="E11" s="77">
        <f>E16+E15+E14+E13</f>
        <v>13044.371000000001</v>
      </c>
      <c r="F11" s="77">
        <f t="shared" ref="F11:J11" si="0">F16+F15+F14+F13</f>
        <v>49740.080059999993</v>
      </c>
      <c r="G11" s="77">
        <f t="shared" si="0"/>
        <v>31556.193999999996</v>
      </c>
      <c r="H11" s="77">
        <f t="shared" si="0"/>
        <v>46775.038</v>
      </c>
      <c r="I11" s="77">
        <f t="shared" si="0"/>
        <v>40851.9</v>
      </c>
      <c r="J11" s="77">
        <f t="shared" si="0"/>
        <v>31905.699999999997</v>
      </c>
      <c r="K11" s="33">
        <f>E11+F11+G11+H11+I11+J11</f>
        <v>213873.28305999999</v>
      </c>
      <c r="L11" s="57">
        <f>K17+K42+K207</f>
        <v>213873.28305999999</v>
      </c>
      <c r="M11" s="43"/>
      <c r="N11" s="43"/>
      <c r="O11" s="43"/>
      <c r="P11" s="43"/>
      <c r="Q11" s="43"/>
      <c r="R11" s="43"/>
    </row>
    <row r="12" spans="1:18" s="14" customFormat="1" ht="18.75" customHeight="1" x14ac:dyDescent="0.2">
      <c r="A12" s="158"/>
      <c r="B12" s="159"/>
      <c r="C12" s="70" t="s">
        <v>8</v>
      </c>
      <c r="D12" s="77"/>
      <c r="E12" s="77"/>
      <c r="F12" s="77">
        <f>F18+F25+F31+F37+F43+F50+F165+F184+F208+F215+F221+F227</f>
        <v>0</v>
      </c>
      <c r="G12" s="77">
        <f>G18+G25+G31+G37+G43+G50+G165+G184+G208+G215+G221+G227</f>
        <v>0</v>
      </c>
      <c r="H12" s="77">
        <f>H18+H25+H31+H37+H43+H50+H165+H184+H208+H215+H221+H227</f>
        <v>0</v>
      </c>
      <c r="I12" s="77">
        <f>I18+I25+I31+I37+I43+I50+I165+I184+I208+I215+I221+I227</f>
        <v>0</v>
      </c>
      <c r="J12" s="77">
        <f>J18+J25+J31+J37+J43+J50+J165+J184+J208+J215+J221+J227</f>
        <v>0</v>
      </c>
      <c r="K12" s="33">
        <f t="shared" ref="K12:K227" si="1">E12+F12+G12+H12+I12+J12</f>
        <v>0</v>
      </c>
    </row>
    <row r="13" spans="1:18" s="14" customFormat="1" ht="18.75" customHeight="1" x14ac:dyDescent="0.2">
      <c r="A13" s="158"/>
      <c r="B13" s="159"/>
      <c r="C13" s="70" t="s">
        <v>91</v>
      </c>
      <c r="D13" s="77">
        <f>D19+D44</f>
        <v>38568.199999999997</v>
      </c>
      <c r="E13" s="77">
        <f t="shared" ref="E13:J13" si="2">E19+E44</f>
        <v>0</v>
      </c>
      <c r="F13" s="77">
        <f>F19+F44</f>
        <v>38568.199999999997</v>
      </c>
      <c r="G13" s="77">
        <f t="shared" si="2"/>
        <v>0</v>
      </c>
      <c r="H13" s="77">
        <f t="shared" si="2"/>
        <v>0</v>
      </c>
      <c r="I13" s="77">
        <f t="shared" si="2"/>
        <v>0</v>
      </c>
      <c r="J13" s="77">
        <f t="shared" si="2"/>
        <v>0</v>
      </c>
      <c r="K13" s="33"/>
    </row>
    <row r="14" spans="1:18" s="14" customFormat="1" ht="31.5" x14ac:dyDescent="0.2">
      <c r="A14" s="158"/>
      <c r="B14" s="159"/>
      <c r="C14" s="70" t="s">
        <v>9</v>
      </c>
      <c r="D14" s="77">
        <f t="shared" ref="D14:J16" si="3">D20+D45+D210</f>
        <v>136380.39110000001</v>
      </c>
      <c r="E14" s="77">
        <f t="shared" si="3"/>
        <v>8801.7000000000007</v>
      </c>
      <c r="F14" s="77">
        <f t="shared" si="3"/>
        <v>7052.6911</v>
      </c>
      <c r="G14" s="77">
        <f t="shared" si="3"/>
        <v>22262.6</v>
      </c>
      <c r="H14" s="77">
        <f t="shared" si="3"/>
        <v>39801.5</v>
      </c>
      <c r="I14" s="77">
        <f t="shared" si="3"/>
        <v>33514.300000000003</v>
      </c>
      <c r="J14" s="77">
        <f t="shared" si="3"/>
        <v>24947.599999999999</v>
      </c>
      <c r="K14" s="33">
        <f t="shared" si="1"/>
        <v>136380.39110000001</v>
      </c>
    </row>
    <row r="15" spans="1:18" s="14" customFormat="1" ht="15.75" x14ac:dyDescent="0.2">
      <c r="A15" s="158"/>
      <c r="B15" s="159"/>
      <c r="C15" s="70" t="s">
        <v>17</v>
      </c>
      <c r="D15" s="77">
        <f t="shared" si="3"/>
        <v>3079.9359599999998</v>
      </c>
      <c r="E15" s="77">
        <f t="shared" si="3"/>
        <v>1464.6569999999999</v>
      </c>
      <c r="F15" s="77">
        <f t="shared" si="3"/>
        <v>110.44696</v>
      </c>
      <c r="G15" s="77">
        <f t="shared" si="3"/>
        <v>315.59399999999999</v>
      </c>
      <c r="H15" s="77">
        <f t="shared" si="3"/>
        <v>465.738</v>
      </c>
      <c r="I15" s="77">
        <f t="shared" si="3"/>
        <v>406.5</v>
      </c>
      <c r="J15" s="77">
        <f t="shared" si="3"/>
        <v>317</v>
      </c>
      <c r="K15" s="33">
        <f t="shared" si="1"/>
        <v>3079.9359599999998</v>
      </c>
    </row>
    <row r="16" spans="1:18" s="14" customFormat="1" ht="31.5" x14ac:dyDescent="0.2">
      <c r="A16" s="158"/>
      <c r="B16" s="159"/>
      <c r="C16" s="70" t="s">
        <v>18</v>
      </c>
      <c r="D16" s="77">
        <f t="shared" si="3"/>
        <v>35844.756000000001</v>
      </c>
      <c r="E16" s="77">
        <f t="shared" si="3"/>
        <v>2778.0140000000001</v>
      </c>
      <c r="F16" s="77">
        <f t="shared" si="3"/>
        <v>4008.7420000000002</v>
      </c>
      <c r="G16" s="77">
        <f>G22+G47+G212</f>
        <v>8978</v>
      </c>
      <c r="H16" s="77">
        <f t="shared" si="3"/>
        <v>6507.8</v>
      </c>
      <c r="I16" s="77">
        <f t="shared" si="3"/>
        <v>6931.1</v>
      </c>
      <c r="J16" s="77">
        <f t="shared" si="3"/>
        <v>6641.1</v>
      </c>
      <c r="K16" s="33">
        <f t="shared" si="1"/>
        <v>35844.756000000001</v>
      </c>
    </row>
    <row r="17" spans="1:12" s="15" customFormat="1" ht="17.25" customHeight="1" x14ac:dyDescent="0.2">
      <c r="A17" s="163" t="s">
        <v>11</v>
      </c>
      <c r="B17" s="164" t="s">
        <v>23</v>
      </c>
      <c r="C17" s="24" t="s">
        <v>10</v>
      </c>
      <c r="D17" s="78">
        <f t="shared" ref="D17" si="4">D20+D21+D22</f>
        <v>133175.33200000002</v>
      </c>
      <c r="E17" s="78">
        <f>E20+E21+E22</f>
        <v>2686.5</v>
      </c>
      <c r="F17" s="78">
        <f t="shared" ref="F17:J17" si="5">F20+F21+F22</f>
        <v>0</v>
      </c>
      <c r="G17" s="78">
        <f>G20+G21+G22</f>
        <v>17756.194</v>
      </c>
      <c r="H17" s="78">
        <f t="shared" si="5"/>
        <v>43375.038</v>
      </c>
      <c r="I17" s="78">
        <f t="shared" si="5"/>
        <v>38651.9</v>
      </c>
      <c r="J17" s="78">
        <f t="shared" si="5"/>
        <v>30705.699999999997</v>
      </c>
      <c r="K17" s="47">
        <f>E17+F17+G17+H17+I17+J17</f>
        <v>133175.33199999999</v>
      </c>
      <c r="L17" s="51">
        <f>K24+K30+K36</f>
        <v>133175.33199999999</v>
      </c>
    </row>
    <row r="18" spans="1:12" s="7" customFormat="1" ht="15.75" x14ac:dyDescent="0.2">
      <c r="A18" s="158"/>
      <c r="B18" s="159"/>
      <c r="C18" s="24" t="s">
        <v>8</v>
      </c>
      <c r="D18" s="78"/>
      <c r="E18" s="78"/>
      <c r="F18" s="78"/>
      <c r="G18" s="78"/>
      <c r="H18" s="78"/>
      <c r="I18" s="78"/>
      <c r="J18" s="78"/>
      <c r="K18" s="33">
        <f t="shared" si="1"/>
        <v>0</v>
      </c>
    </row>
    <row r="19" spans="1:12" s="7" customFormat="1" ht="31.5" x14ac:dyDescent="0.2">
      <c r="A19" s="158"/>
      <c r="B19" s="159"/>
      <c r="C19" s="24" t="s">
        <v>91</v>
      </c>
      <c r="D19" s="78">
        <f>D26+D32+D38</f>
        <v>0</v>
      </c>
      <c r="E19" s="78">
        <f t="shared" ref="E19:J22" si="6">E26+E32+E38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33"/>
    </row>
    <row r="20" spans="1:12" s="7" customFormat="1" ht="31.5" x14ac:dyDescent="0.2">
      <c r="A20" s="158"/>
      <c r="B20" s="159"/>
      <c r="C20" s="24" t="s">
        <v>9</v>
      </c>
      <c r="D20" s="78">
        <f t="shared" ref="D20:D22" si="7">E20+F20+G20+H20+I20+J20</f>
        <v>108199.70000000001</v>
      </c>
      <c r="E20" s="78">
        <f>E27+E33+E39</f>
        <v>1853.7</v>
      </c>
      <c r="F20" s="78">
        <f t="shared" si="6"/>
        <v>0</v>
      </c>
      <c r="G20" s="78">
        <f t="shared" si="6"/>
        <v>12602.6</v>
      </c>
      <c r="H20" s="78">
        <f t="shared" si="6"/>
        <v>37501.5</v>
      </c>
      <c r="I20" s="78">
        <f t="shared" si="6"/>
        <v>32054.300000000003</v>
      </c>
      <c r="J20" s="78">
        <f t="shared" si="6"/>
        <v>24187.599999999999</v>
      </c>
      <c r="K20" s="33">
        <f t="shared" si="1"/>
        <v>108199.70000000001</v>
      </c>
    </row>
    <row r="21" spans="1:12" s="7" customFormat="1" ht="15.75" x14ac:dyDescent="0.2">
      <c r="A21" s="158"/>
      <c r="B21" s="159"/>
      <c r="C21" s="24" t="s">
        <v>17</v>
      </c>
      <c r="D21" s="78">
        <f t="shared" si="7"/>
        <v>1331.732</v>
      </c>
      <c r="E21" s="78">
        <f>E28+E34+E40</f>
        <v>26.9</v>
      </c>
      <c r="F21" s="78">
        <f t="shared" si="6"/>
        <v>0</v>
      </c>
      <c r="G21" s="78">
        <f>G28+G34+G40</f>
        <v>177.59399999999999</v>
      </c>
      <c r="H21" s="78">
        <f>H28+H34+H40</f>
        <v>433.738</v>
      </c>
      <c r="I21" s="78">
        <f t="shared" si="6"/>
        <v>386.5</v>
      </c>
      <c r="J21" s="78">
        <f t="shared" si="6"/>
        <v>307</v>
      </c>
      <c r="K21" s="33">
        <f t="shared" si="1"/>
        <v>1331.732</v>
      </c>
    </row>
    <row r="22" spans="1:12" s="7" customFormat="1" ht="31.5" x14ac:dyDescent="0.2">
      <c r="A22" s="158"/>
      <c r="B22" s="159"/>
      <c r="C22" s="24" t="s">
        <v>18</v>
      </c>
      <c r="D22" s="78">
        <f t="shared" si="7"/>
        <v>23643.9</v>
      </c>
      <c r="E22" s="78">
        <f>E29+E35+E41</f>
        <v>805.9</v>
      </c>
      <c r="F22" s="78">
        <f t="shared" si="6"/>
        <v>0</v>
      </c>
      <c r="G22" s="78">
        <f>G29+G35+G41</f>
        <v>4976</v>
      </c>
      <c r="H22" s="78">
        <f t="shared" si="6"/>
        <v>5439.8</v>
      </c>
      <c r="I22" s="78">
        <f t="shared" si="6"/>
        <v>6211.1</v>
      </c>
      <c r="J22" s="78">
        <f t="shared" si="6"/>
        <v>6211.1</v>
      </c>
      <c r="K22" s="33">
        <f t="shared" si="1"/>
        <v>23643.9</v>
      </c>
    </row>
    <row r="23" spans="1:12" s="7" customFormat="1" ht="15.75" x14ac:dyDescent="0.2">
      <c r="A23" s="71"/>
      <c r="B23" s="88" t="s">
        <v>8</v>
      </c>
      <c r="C23" s="72"/>
      <c r="D23" s="79"/>
      <c r="E23" s="79"/>
      <c r="F23" s="79"/>
      <c r="G23" s="79"/>
      <c r="H23" s="79"/>
      <c r="I23" s="79"/>
      <c r="J23" s="79"/>
      <c r="K23" s="33">
        <f t="shared" si="1"/>
        <v>0</v>
      </c>
    </row>
    <row r="24" spans="1:12" s="16" customFormat="1" ht="15.75" customHeight="1" x14ac:dyDescent="0.2">
      <c r="A24" s="156" t="s">
        <v>12</v>
      </c>
      <c r="B24" s="156" t="s">
        <v>24</v>
      </c>
      <c r="C24" s="22" t="s">
        <v>10</v>
      </c>
      <c r="D24" s="80">
        <f t="shared" ref="D24" si="8">D27+D28+D29</f>
        <v>71998</v>
      </c>
      <c r="E24" s="80">
        <f>E27+E28+E29</f>
        <v>2686.5</v>
      </c>
      <c r="F24" s="80">
        <f t="shared" ref="F24:J24" si="9">F27+F28+F29</f>
        <v>0</v>
      </c>
      <c r="G24" s="80">
        <f t="shared" si="9"/>
        <v>14566.800000000001</v>
      </c>
      <c r="H24" s="80">
        <f t="shared" si="9"/>
        <v>16059.3</v>
      </c>
      <c r="I24" s="80">
        <f t="shared" si="9"/>
        <v>19342.7</v>
      </c>
      <c r="J24" s="80">
        <f t="shared" si="9"/>
        <v>19342.7</v>
      </c>
      <c r="K24" s="46">
        <f t="shared" si="1"/>
        <v>71998</v>
      </c>
    </row>
    <row r="25" spans="1:12" s="9" customFormat="1" ht="15.75" x14ac:dyDescent="0.2">
      <c r="A25" s="156"/>
      <c r="B25" s="156"/>
      <c r="C25" s="1" t="s">
        <v>8</v>
      </c>
      <c r="D25" s="80"/>
      <c r="E25" s="80"/>
      <c r="F25" s="80"/>
      <c r="G25" s="80"/>
      <c r="H25" s="81"/>
      <c r="I25" s="81"/>
      <c r="J25" s="81"/>
      <c r="K25" s="33">
        <f t="shared" si="1"/>
        <v>0</v>
      </c>
    </row>
    <row r="26" spans="1:12" s="9" customFormat="1" ht="15.75" x14ac:dyDescent="0.2">
      <c r="A26" s="156"/>
      <c r="B26" s="156"/>
      <c r="C26" s="1" t="s">
        <v>91</v>
      </c>
      <c r="D26" s="80"/>
      <c r="E26" s="80"/>
      <c r="F26" s="80"/>
      <c r="G26" s="80"/>
      <c r="H26" s="81"/>
      <c r="I26" s="81"/>
      <c r="J26" s="81"/>
      <c r="K26" s="33"/>
    </row>
    <row r="27" spans="1:12" s="9" customFormat="1" ht="31.5" x14ac:dyDescent="0.2">
      <c r="A27" s="156"/>
      <c r="B27" s="156"/>
      <c r="C27" s="1" t="s">
        <v>9</v>
      </c>
      <c r="D27" s="80">
        <f>E27+F27+G27+H27+I27+J27</f>
        <v>49678.7</v>
      </c>
      <c r="E27" s="80">
        <v>1853.7</v>
      </c>
      <c r="F27" s="80">
        <v>0</v>
      </c>
      <c r="G27" s="80">
        <v>10051.1</v>
      </c>
      <c r="H27" s="81">
        <v>11080.9</v>
      </c>
      <c r="I27" s="81">
        <v>13346.5</v>
      </c>
      <c r="J27" s="81">
        <v>13346.5</v>
      </c>
      <c r="K27" s="33">
        <f t="shared" si="1"/>
        <v>49678.7</v>
      </c>
    </row>
    <row r="28" spans="1:12" s="9" customFormat="1" ht="15.75" x14ac:dyDescent="0.2">
      <c r="A28" s="156"/>
      <c r="B28" s="156"/>
      <c r="C28" s="1" t="s">
        <v>17</v>
      </c>
      <c r="D28" s="80">
        <f t="shared" ref="D28:D29" si="10">E28+F28+G28+H28+I28+J28</f>
        <v>720</v>
      </c>
      <c r="E28" s="80">
        <v>26.9</v>
      </c>
      <c r="F28" s="80">
        <v>0</v>
      </c>
      <c r="G28" s="80">
        <v>145.69999999999999</v>
      </c>
      <c r="H28" s="81">
        <v>160.6</v>
      </c>
      <c r="I28" s="81">
        <v>193.4</v>
      </c>
      <c r="J28" s="81">
        <v>193.4</v>
      </c>
      <c r="K28" s="33">
        <f t="shared" si="1"/>
        <v>720</v>
      </c>
    </row>
    <row r="29" spans="1:12" s="9" customFormat="1" ht="31.5" x14ac:dyDescent="0.2">
      <c r="A29" s="156"/>
      <c r="B29" s="156"/>
      <c r="C29" s="1" t="s">
        <v>18</v>
      </c>
      <c r="D29" s="80">
        <f t="shared" si="10"/>
        <v>21599.3</v>
      </c>
      <c r="E29" s="80">
        <v>805.9</v>
      </c>
      <c r="F29" s="80">
        <v>0</v>
      </c>
      <c r="G29" s="80">
        <v>4370</v>
      </c>
      <c r="H29" s="81">
        <v>4817.8</v>
      </c>
      <c r="I29" s="81">
        <v>5802.8</v>
      </c>
      <c r="J29" s="81">
        <v>5802.8</v>
      </c>
      <c r="K29" s="33">
        <f t="shared" si="1"/>
        <v>21599.3</v>
      </c>
    </row>
    <row r="30" spans="1:12" s="17" customFormat="1" ht="15.75" customHeight="1" x14ac:dyDescent="0.2">
      <c r="A30" s="160" t="s">
        <v>13</v>
      </c>
      <c r="B30" s="160" t="s">
        <v>25</v>
      </c>
      <c r="C30" s="67" t="s">
        <v>10</v>
      </c>
      <c r="D30" s="82">
        <f>D33+D34+D35</f>
        <v>10761.632</v>
      </c>
      <c r="E30" s="82">
        <f>E33+E34+E35</f>
        <v>0</v>
      </c>
      <c r="F30" s="82">
        <f t="shared" ref="F30:J30" si="11">F33+F34+F35</f>
        <v>0</v>
      </c>
      <c r="G30" s="82">
        <f t="shared" si="11"/>
        <v>3189.3939999999998</v>
      </c>
      <c r="H30" s="82">
        <f t="shared" si="11"/>
        <v>3273.8379999999997</v>
      </c>
      <c r="I30" s="82">
        <f t="shared" si="11"/>
        <v>2149.2000000000003</v>
      </c>
      <c r="J30" s="82">
        <f t="shared" si="11"/>
        <v>2149.2000000000003</v>
      </c>
      <c r="K30" s="46">
        <f t="shared" si="1"/>
        <v>10761.632000000001</v>
      </c>
    </row>
    <row r="31" spans="1:12" s="8" customFormat="1" ht="15.75" x14ac:dyDescent="0.2">
      <c r="A31" s="160"/>
      <c r="B31" s="160"/>
      <c r="C31" s="67" t="s">
        <v>8</v>
      </c>
      <c r="D31" s="82"/>
      <c r="E31" s="82"/>
      <c r="F31" s="82"/>
      <c r="G31" s="82"/>
      <c r="H31" s="82"/>
      <c r="I31" s="82"/>
      <c r="J31" s="82"/>
      <c r="K31" s="33">
        <f t="shared" si="1"/>
        <v>0</v>
      </c>
    </row>
    <row r="32" spans="1:12" s="8" customFormat="1" ht="15.75" x14ac:dyDescent="0.2">
      <c r="A32" s="160"/>
      <c r="B32" s="160"/>
      <c r="C32" s="67" t="s">
        <v>91</v>
      </c>
      <c r="D32" s="82"/>
      <c r="E32" s="82"/>
      <c r="F32" s="82"/>
      <c r="G32" s="82"/>
      <c r="H32" s="82"/>
      <c r="I32" s="82"/>
      <c r="J32" s="82"/>
      <c r="K32" s="33"/>
    </row>
    <row r="33" spans="1:14" s="8" customFormat="1" ht="31.5" x14ac:dyDescent="0.2">
      <c r="A33" s="160"/>
      <c r="B33" s="160"/>
      <c r="C33" s="67" t="s">
        <v>9</v>
      </c>
      <c r="D33" s="82">
        <f t="shared" ref="D33:D35" si="12">E33+F33+G33+H33+I33+J33</f>
        <v>8609.4</v>
      </c>
      <c r="E33" s="82">
        <v>0</v>
      </c>
      <c r="F33" s="82">
        <v>0</v>
      </c>
      <c r="G33" s="82">
        <v>2551.5</v>
      </c>
      <c r="H33" s="82">
        <v>2619.1</v>
      </c>
      <c r="I33" s="82">
        <v>1719.4</v>
      </c>
      <c r="J33" s="82">
        <v>1719.4</v>
      </c>
      <c r="K33" s="33">
        <f t="shared" si="1"/>
        <v>8609.4</v>
      </c>
    </row>
    <row r="34" spans="1:14" s="8" customFormat="1" ht="15.75" x14ac:dyDescent="0.2">
      <c r="A34" s="160"/>
      <c r="B34" s="160"/>
      <c r="C34" s="67" t="s">
        <v>17</v>
      </c>
      <c r="D34" s="82">
        <f>E34+F34+G34+H34+I34+J34</f>
        <v>107.63200000000001</v>
      </c>
      <c r="E34" s="82">
        <v>0</v>
      </c>
      <c r="F34" s="82">
        <v>0</v>
      </c>
      <c r="G34" s="82">
        <v>31.893999999999998</v>
      </c>
      <c r="H34" s="82">
        <v>32.738</v>
      </c>
      <c r="I34" s="82">
        <v>21.5</v>
      </c>
      <c r="J34" s="82">
        <v>21.5</v>
      </c>
      <c r="K34" s="33">
        <f t="shared" si="1"/>
        <v>107.63200000000001</v>
      </c>
    </row>
    <row r="35" spans="1:14" s="8" customFormat="1" ht="31.5" x14ac:dyDescent="0.2">
      <c r="A35" s="160"/>
      <c r="B35" s="160"/>
      <c r="C35" s="67" t="s">
        <v>18</v>
      </c>
      <c r="D35" s="82">
        <f t="shared" si="12"/>
        <v>2044.6</v>
      </c>
      <c r="E35" s="82">
        <v>0</v>
      </c>
      <c r="F35" s="82">
        <v>0</v>
      </c>
      <c r="G35" s="82">
        <v>606</v>
      </c>
      <c r="H35" s="82">
        <v>622</v>
      </c>
      <c r="I35" s="82">
        <v>408.3</v>
      </c>
      <c r="J35" s="82">
        <v>408.3</v>
      </c>
      <c r="K35" s="33">
        <f t="shared" si="1"/>
        <v>2044.6</v>
      </c>
    </row>
    <row r="36" spans="1:14" s="18" customFormat="1" ht="15.75" customHeight="1" x14ac:dyDescent="0.2">
      <c r="A36" s="156" t="s">
        <v>14</v>
      </c>
      <c r="B36" s="156" t="s">
        <v>32</v>
      </c>
      <c r="C36" s="22" t="s">
        <v>10</v>
      </c>
      <c r="D36" s="80">
        <f t="shared" ref="D36" si="13">D39+D40+D41</f>
        <v>50415.700000000004</v>
      </c>
      <c r="E36" s="80">
        <v>0</v>
      </c>
      <c r="F36" s="80">
        <v>0</v>
      </c>
      <c r="G36" s="80">
        <v>0</v>
      </c>
      <c r="H36" s="80">
        <f>H39+H40+H41</f>
        <v>24041.9</v>
      </c>
      <c r="I36" s="80">
        <f t="shared" ref="I36:J36" si="14">I39+I40+I41</f>
        <v>17160</v>
      </c>
      <c r="J36" s="80">
        <f t="shared" si="14"/>
        <v>9213.8000000000011</v>
      </c>
      <c r="K36" s="46">
        <f t="shared" si="1"/>
        <v>50415.700000000004</v>
      </c>
    </row>
    <row r="37" spans="1:14" s="10" customFormat="1" ht="15.75" x14ac:dyDescent="0.2">
      <c r="A37" s="158"/>
      <c r="B37" s="159"/>
      <c r="C37" s="1" t="s">
        <v>8</v>
      </c>
      <c r="D37" s="81"/>
      <c r="E37" s="81">
        <v>0</v>
      </c>
      <c r="F37" s="81">
        <v>0</v>
      </c>
      <c r="G37" s="81">
        <v>0</v>
      </c>
      <c r="H37" s="81"/>
      <c r="I37" s="81"/>
      <c r="J37" s="81"/>
      <c r="K37" s="33">
        <f t="shared" si="1"/>
        <v>0</v>
      </c>
    </row>
    <row r="38" spans="1:14" s="10" customFormat="1" ht="15.75" x14ac:dyDescent="0.2">
      <c r="A38" s="158"/>
      <c r="B38" s="159"/>
      <c r="C38" s="1" t="s">
        <v>91</v>
      </c>
      <c r="D38" s="81"/>
      <c r="E38" s="81"/>
      <c r="F38" s="81"/>
      <c r="G38" s="81"/>
      <c r="H38" s="81"/>
      <c r="I38" s="81"/>
      <c r="J38" s="81"/>
      <c r="K38" s="33"/>
    </row>
    <row r="39" spans="1:14" s="10" customFormat="1" ht="31.5" x14ac:dyDescent="0.2">
      <c r="A39" s="158"/>
      <c r="B39" s="159"/>
      <c r="C39" s="1" t="s">
        <v>9</v>
      </c>
      <c r="D39" s="81">
        <f t="shared" ref="D39:D41" si="15">E39+F39+G39+H39+I39+J39</f>
        <v>49911.600000000006</v>
      </c>
      <c r="E39" s="81">
        <v>0</v>
      </c>
      <c r="F39" s="81">
        <v>0</v>
      </c>
      <c r="G39" s="81">
        <v>0</v>
      </c>
      <c r="H39" s="81">
        <v>23801.5</v>
      </c>
      <c r="I39" s="81">
        <v>16988.400000000001</v>
      </c>
      <c r="J39" s="81">
        <v>9121.7000000000007</v>
      </c>
      <c r="K39" s="33">
        <f t="shared" si="1"/>
        <v>49911.600000000006</v>
      </c>
    </row>
    <row r="40" spans="1:14" s="10" customFormat="1" ht="15.75" x14ac:dyDescent="0.2">
      <c r="A40" s="158"/>
      <c r="B40" s="159"/>
      <c r="C40" s="1" t="s">
        <v>17</v>
      </c>
      <c r="D40" s="81">
        <f t="shared" si="15"/>
        <v>504.1</v>
      </c>
      <c r="E40" s="81">
        <v>0</v>
      </c>
      <c r="F40" s="81">
        <v>0</v>
      </c>
      <c r="G40" s="81">
        <v>0</v>
      </c>
      <c r="H40" s="81">
        <v>240.4</v>
      </c>
      <c r="I40" s="81">
        <v>171.6</v>
      </c>
      <c r="J40" s="81">
        <v>92.1</v>
      </c>
      <c r="K40" s="33">
        <f t="shared" si="1"/>
        <v>504.1</v>
      </c>
    </row>
    <row r="41" spans="1:14" s="10" customFormat="1" ht="31.5" x14ac:dyDescent="0.2">
      <c r="A41" s="158"/>
      <c r="B41" s="159"/>
      <c r="C41" s="1" t="s">
        <v>18</v>
      </c>
      <c r="D41" s="81">
        <f t="shared" si="15"/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33">
        <f t="shared" si="1"/>
        <v>0</v>
      </c>
      <c r="L41" s="36"/>
      <c r="M41" s="36"/>
      <c r="N41" s="36"/>
    </row>
    <row r="42" spans="1:14" s="19" customFormat="1" ht="15.75" customHeight="1" x14ac:dyDescent="0.2">
      <c r="A42" s="163" t="s">
        <v>19</v>
      </c>
      <c r="B42" s="164" t="s">
        <v>26</v>
      </c>
      <c r="C42" s="24" t="s">
        <v>10</v>
      </c>
      <c r="D42" s="78">
        <f>D45+D46+D47+D44</f>
        <v>80097.951059999992</v>
      </c>
      <c r="E42" s="78">
        <f t="shared" ref="E42:J42" si="16">E45+E46+E47+E44</f>
        <v>10357.870999999999</v>
      </c>
      <c r="F42" s="78">
        <f t="shared" si="16"/>
        <v>49740.080059999993</v>
      </c>
      <c r="G42" s="78">
        <f t="shared" si="16"/>
        <v>13800</v>
      </c>
      <c r="H42" s="78">
        <f t="shared" si="16"/>
        <v>3200</v>
      </c>
      <c r="I42" s="78">
        <f t="shared" si="16"/>
        <v>2000</v>
      </c>
      <c r="J42" s="78">
        <f t="shared" si="16"/>
        <v>1000</v>
      </c>
      <c r="K42" s="48">
        <f>E42+F42+G42+H42+I42+J42</f>
        <v>80097.951059999992</v>
      </c>
      <c r="L42" s="56"/>
      <c r="M42" s="49"/>
      <c r="N42" s="38"/>
    </row>
    <row r="43" spans="1:14" s="11" customFormat="1" ht="15.75" x14ac:dyDescent="0.2">
      <c r="A43" s="163"/>
      <c r="B43" s="164"/>
      <c r="C43" s="24" t="s">
        <v>8</v>
      </c>
      <c r="D43" s="78"/>
      <c r="E43" s="78"/>
      <c r="F43" s="78"/>
      <c r="G43" s="78"/>
      <c r="H43" s="78"/>
      <c r="I43" s="78"/>
      <c r="J43" s="78"/>
      <c r="K43" s="33">
        <f t="shared" si="1"/>
        <v>0</v>
      </c>
      <c r="L43" s="37"/>
      <c r="M43" s="38"/>
      <c r="N43" s="38"/>
    </row>
    <row r="44" spans="1:14" s="11" customFormat="1" ht="31.5" x14ac:dyDescent="0.2">
      <c r="A44" s="163"/>
      <c r="B44" s="164"/>
      <c r="C44" s="24" t="s">
        <v>91</v>
      </c>
      <c r="D44" s="78">
        <f>D51+D166</f>
        <v>38568.199999999997</v>
      </c>
      <c r="E44" s="78">
        <f t="shared" ref="E44:J44" si="17">E51+E166</f>
        <v>0</v>
      </c>
      <c r="F44" s="78">
        <f>F51+F166</f>
        <v>38568.199999999997</v>
      </c>
      <c r="G44" s="78">
        <f t="shared" si="17"/>
        <v>0</v>
      </c>
      <c r="H44" s="78">
        <f t="shared" si="17"/>
        <v>0</v>
      </c>
      <c r="I44" s="78">
        <f t="shared" si="17"/>
        <v>0</v>
      </c>
      <c r="J44" s="78">
        <f t="shared" si="17"/>
        <v>0</v>
      </c>
      <c r="K44" s="33"/>
      <c r="L44" s="37"/>
      <c r="M44" s="38"/>
      <c r="N44" s="38"/>
    </row>
    <row r="45" spans="1:14" s="11" customFormat="1" ht="31.5" x14ac:dyDescent="0.2">
      <c r="A45" s="163"/>
      <c r="B45" s="164"/>
      <c r="C45" s="24" t="s">
        <v>9</v>
      </c>
      <c r="D45" s="78">
        <f t="shared" ref="D45:D47" si="18">E45+F45+G45+H45+I45+J45</f>
        <v>28000.6911</v>
      </c>
      <c r="E45" s="78">
        <f t="shared" ref="E45:J47" si="19">E52+E167+E186</f>
        <v>6948</v>
      </c>
      <c r="F45" s="78">
        <f t="shared" si="19"/>
        <v>7052.6911</v>
      </c>
      <c r="G45" s="78">
        <f t="shared" si="19"/>
        <v>9660</v>
      </c>
      <c r="H45" s="78">
        <f t="shared" si="19"/>
        <v>2240</v>
      </c>
      <c r="I45" s="78">
        <f t="shared" si="19"/>
        <v>1400</v>
      </c>
      <c r="J45" s="78">
        <f t="shared" si="19"/>
        <v>700</v>
      </c>
      <c r="K45" s="33">
        <f t="shared" si="1"/>
        <v>28000.6911</v>
      </c>
      <c r="L45" s="37"/>
      <c r="M45" s="38"/>
      <c r="N45" s="38"/>
    </row>
    <row r="46" spans="1:14" s="11" customFormat="1" ht="15.75" x14ac:dyDescent="0.2">
      <c r="A46" s="163"/>
      <c r="B46" s="164"/>
      <c r="C46" s="24" t="s">
        <v>17</v>
      </c>
      <c r="D46" s="78">
        <f t="shared" si="18"/>
        <v>1748.2039599999998</v>
      </c>
      <c r="E46" s="78">
        <f t="shared" si="19"/>
        <v>1437.7569999999998</v>
      </c>
      <c r="F46" s="78">
        <f t="shared" si="19"/>
        <v>110.44696</v>
      </c>
      <c r="G46" s="78">
        <f t="shared" si="19"/>
        <v>138</v>
      </c>
      <c r="H46" s="78">
        <f t="shared" si="19"/>
        <v>32</v>
      </c>
      <c r="I46" s="78">
        <f t="shared" si="19"/>
        <v>20</v>
      </c>
      <c r="J46" s="78">
        <f t="shared" si="19"/>
        <v>10</v>
      </c>
      <c r="K46" s="33">
        <f t="shared" si="1"/>
        <v>1748.2039599999998</v>
      </c>
      <c r="L46" s="37"/>
      <c r="M46" s="38"/>
      <c r="N46" s="38"/>
    </row>
    <row r="47" spans="1:14" s="11" customFormat="1" ht="31.5" x14ac:dyDescent="0.2">
      <c r="A47" s="163"/>
      <c r="B47" s="164"/>
      <c r="C47" s="24" t="s">
        <v>18</v>
      </c>
      <c r="D47" s="78">
        <f t="shared" si="18"/>
        <v>11780.856</v>
      </c>
      <c r="E47" s="78">
        <f t="shared" si="19"/>
        <v>1972.114</v>
      </c>
      <c r="F47" s="78">
        <f t="shared" si="19"/>
        <v>4008.7420000000002</v>
      </c>
      <c r="G47" s="78">
        <f t="shared" si="19"/>
        <v>4002</v>
      </c>
      <c r="H47" s="78">
        <f t="shared" si="19"/>
        <v>928</v>
      </c>
      <c r="I47" s="78">
        <f t="shared" si="19"/>
        <v>580</v>
      </c>
      <c r="J47" s="78">
        <f t="shared" si="19"/>
        <v>290</v>
      </c>
      <c r="K47" s="33">
        <f t="shared" si="1"/>
        <v>11780.856</v>
      </c>
      <c r="L47" s="37"/>
      <c r="M47" s="38"/>
      <c r="N47" s="38"/>
    </row>
    <row r="48" spans="1:14" s="11" customFormat="1" ht="15.75" x14ac:dyDescent="0.2">
      <c r="A48" s="74"/>
      <c r="B48" s="88" t="s">
        <v>8</v>
      </c>
      <c r="C48" s="75"/>
      <c r="D48" s="83"/>
      <c r="E48" s="81"/>
      <c r="F48" s="81"/>
      <c r="G48" s="81"/>
      <c r="H48" s="81"/>
      <c r="I48" s="81"/>
      <c r="J48" s="81"/>
      <c r="K48" s="33">
        <f t="shared" si="1"/>
        <v>0</v>
      </c>
      <c r="L48" s="38"/>
      <c r="M48" s="38"/>
      <c r="N48" s="38"/>
    </row>
    <row r="49" spans="1:15" s="20" customFormat="1" ht="15.75" customHeight="1" x14ac:dyDescent="0.2">
      <c r="A49" s="156" t="s">
        <v>15</v>
      </c>
      <c r="B49" s="156" t="s">
        <v>27</v>
      </c>
      <c r="C49" s="22" t="s">
        <v>10</v>
      </c>
      <c r="D49" s="80">
        <f t="shared" ref="D49" si="20">D52+D53+D54</f>
        <v>32859.841</v>
      </c>
      <c r="E49" s="80">
        <f>E52+E53+E54</f>
        <v>10357.870999999999</v>
      </c>
      <c r="F49" s="80">
        <f t="shared" ref="F49:J49" si="21">F52+F53+F54</f>
        <v>4701.97</v>
      </c>
      <c r="G49" s="80">
        <f t="shared" si="21"/>
        <v>13800</v>
      </c>
      <c r="H49" s="80">
        <f t="shared" si="21"/>
        <v>1000</v>
      </c>
      <c r="I49" s="80">
        <f t="shared" si="21"/>
        <v>2000</v>
      </c>
      <c r="J49" s="80">
        <f t="shared" si="21"/>
        <v>1000</v>
      </c>
      <c r="K49" s="58">
        <f>E49+F49+G49+H49+I49+J49</f>
        <v>32859.841</v>
      </c>
      <c r="L49" s="60"/>
      <c r="M49" s="40"/>
      <c r="N49" s="39"/>
      <c r="O49" s="35"/>
    </row>
    <row r="50" spans="1:15" s="12" customFormat="1" ht="15.75" x14ac:dyDescent="0.2">
      <c r="A50" s="156"/>
      <c r="B50" s="156"/>
      <c r="C50" s="1" t="s">
        <v>8</v>
      </c>
      <c r="D50" s="81"/>
      <c r="E50" s="80"/>
      <c r="F50" s="81"/>
      <c r="G50" s="81"/>
      <c r="H50" s="81"/>
      <c r="I50" s="81"/>
      <c r="J50" s="81"/>
      <c r="K50" s="33">
        <f t="shared" si="1"/>
        <v>0</v>
      </c>
      <c r="L50" s="40"/>
      <c r="M50" s="40"/>
      <c r="N50" s="40"/>
    </row>
    <row r="51" spans="1:15" s="12" customFormat="1" ht="15.75" x14ac:dyDescent="0.2">
      <c r="A51" s="156"/>
      <c r="B51" s="156"/>
      <c r="C51" s="1" t="s">
        <v>91</v>
      </c>
      <c r="D51" s="81"/>
      <c r="E51" s="80"/>
      <c r="F51" s="81"/>
      <c r="G51" s="81"/>
      <c r="H51" s="81"/>
      <c r="I51" s="81"/>
      <c r="J51" s="81"/>
      <c r="K51" s="33"/>
      <c r="L51" s="40"/>
      <c r="M51" s="40"/>
      <c r="N51" s="40"/>
    </row>
    <row r="52" spans="1:15" s="12" customFormat="1" ht="31.5" x14ac:dyDescent="0.2">
      <c r="A52" s="156"/>
      <c r="B52" s="156"/>
      <c r="C52" s="1" t="s">
        <v>9</v>
      </c>
      <c r="D52" s="81">
        <f t="shared" ref="D52:D54" si="22">E52+F52+G52+H52+I52+J52</f>
        <v>22699.38</v>
      </c>
      <c r="E52" s="80">
        <f>E59+E65+E71+E83+E107+E113+E137+E143+E149+E155+E161+E77+E89+E95+E101+E119+E125+E131</f>
        <v>6948</v>
      </c>
      <c r="F52" s="80">
        <f t="shared" ref="F52:J54" si="23">F59+F65+F71+F83+F107+F113+F137+F143+F149+F155+F161+F77+F89+F95+F101+F119+F125+F131</f>
        <v>3291.38</v>
      </c>
      <c r="G52" s="80">
        <f t="shared" si="23"/>
        <v>9660</v>
      </c>
      <c r="H52" s="80">
        <f t="shared" si="23"/>
        <v>700</v>
      </c>
      <c r="I52" s="80">
        <f t="shared" si="23"/>
        <v>1400</v>
      </c>
      <c r="J52" s="80">
        <f t="shared" si="23"/>
        <v>700</v>
      </c>
      <c r="K52" s="33">
        <f t="shared" si="1"/>
        <v>22699.38</v>
      </c>
      <c r="L52" s="39"/>
      <c r="M52" s="39"/>
      <c r="N52" s="39"/>
      <c r="O52" s="34"/>
    </row>
    <row r="53" spans="1:15" s="12" customFormat="1" ht="18.75" customHeight="1" x14ac:dyDescent="0.2">
      <c r="A53" s="156"/>
      <c r="B53" s="156"/>
      <c r="C53" s="1" t="s">
        <v>17</v>
      </c>
      <c r="D53" s="80">
        <f t="shared" si="22"/>
        <v>1662.7669999999998</v>
      </c>
      <c r="E53" s="80">
        <f>E60+E66+E72+E84+E108+E114+E138+E144+E150+E156+E162+E78+E90+E96+E102+E120+E126+E132</f>
        <v>1437.7569999999998</v>
      </c>
      <c r="F53" s="80">
        <f t="shared" si="23"/>
        <v>47.01</v>
      </c>
      <c r="G53" s="80">
        <f t="shared" si="23"/>
        <v>138</v>
      </c>
      <c r="H53" s="80">
        <f t="shared" si="23"/>
        <v>10</v>
      </c>
      <c r="I53" s="80">
        <f t="shared" si="23"/>
        <v>20</v>
      </c>
      <c r="J53" s="80">
        <f t="shared" si="23"/>
        <v>10</v>
      </c>
      <c r="K53" s="33">
        <f t="shared" si="1"/>
        <v>1662.7669999999998</v>
      </c>
      <c r="L53" s="39"/>
      <c r="M53" s="39"/>
      <c r="N53" s="39"/>
      <c r="O53" s="34"/>
    </row>
    <row r="54" spans="1:15" s="12" customFormat="1" ht="31.5" x14ac:dyDescent="0.2">
      <c r="A54" s="156"/>
      <c r="B54" s="156"/>
      <c r="C54" s="1" t="s">
        <v>18</v>
      </c>
      <c r="D54" s="80">
        <f t="shared" si="22"/>
        <v>8497.6939999999995</v>
      </c>
      <c r="E54" s="80">
        <f>E61+E67+E73+E85+E109+E115+E139+E145+E151+E157+E163+E79+E91+E97+E103+E121+E127+E133</f>
        <v>1972.114</v>
      </c>
      <c r="F54" s="80">
        <f t="shared" si="23"/>
        <v>1363.58</v>
      </c>
      <c r="G54" s="80">
        <f t="shared" si="23"/>
        <v>4002</v>
      </c>
      <c r="H54" s="80">
        <f t="shared" si="23"/>
        <v>290</v>
      </c>
      <c r="I54" s="80">
        <f t="shared" si="23"/>
        <v>580</v>
      </c>
      <c r="J54" s="80">
        <f t="shared" si="23"/>
        <v>290</v>
      </c>
      <c r="K54" s="33">
        <f t="shared" si="1"/>
        <v>8497.6939999999995</v>
      </c>
      <c r="L54" s="39"/>
      <c r="M54" s="39"/>
      <c r="N54" s="39"/>
      <c r="O54" s="34"/>
    </row>
    <row r="55" spans="1:15" s="12" customFormat="1" ht="15.75" x14ac:dyDescent="0.2">
      <c r="A55" s="68"/>
      <c r="B55" s="69" t="s">
        <v>42</v>
      </c>
      <c r="C55" s="1"/>
      <c r="D55" s="80"/>
      <c r="E55" s="80"/>
      <c r="F55" s="80"/>
      <c r="G55" s="80"/>
      <c r="H55" s="80"/>
      <c r="I55" s="81"/>
      <c r="J55" s="81"/>
      <c r="K55" s="33">
        <f t="shared" si="1"/>
        <v>0</v>
      </c>
      <c r="L55" s="39"/>
      <c r="M55" s="39"/>
      <c r="N55" s="39"/>
      <c r="O55" s="34"/>
    </row>
    <row r="56" spans="1:15" s="12" customFormat="1" ht="15.75" x14ac:dyDescent="0.2">
      <c r="A56" s="156" t="s">
        <v>43</v>
      </c>
      <c r="B56" s="162" t="s">
        <v>49</v>
      </c>
      <c r="C56" s="22" t="s">
        <v>10</v>
      </c>
      <c r="D56" s="80">
        <f t="shared" ref="D56" si="24">D59+D60+D61</f>
        <v>2800</v>
      </c>
      <c r="E56" s="80">
        <f>E57+E59+E60+E61</f>
        <v>0</v>
      </c>
      <c r="F56" s="80">
        <f t="shared" ref="F56:J56" si="25">F57+F59+F60+F61</f>
        <v>0</v>
      </c>
      <c r="G56" s="80">
        <f t="shared" si="25"/>
        <v>2800</v>
      </c>
      <c r="H56" s="80">
        <f t="shared" si="25"/>
        <v>0</v>
      </c>
      <c r="I56" s="80">
        <f t="shared" si="25"/>
        <v>0</v>
      </c>
      <c r="J56" s="80">
        <f t="shared" si="25"/>
        <v>0</v>
      </c>
      <c r="K56" s="46">
        <f t="shared" si="1"/>
        <v>2800</v>
      </c>
      <c r="L56" s="39"/>
      <c r="M56" s="39"/>
      <c r="N56" s="39"/>
      <c r="O56" s="34"/>
    </row>
    <row r="57" spans="1:15" s="12" customFormat="1" ht="15.75" x14ac:dyDescent="0.2">
      <c r="A57" s="156"/>
      <c r="B57" s="159"/>
      <c r="C57" s="1" t="s">
        <v>8</v>
      </c>
      <c r="D57" s="80"/>
      <c r="E57" s="80"/>
      <c r="F57" s="80"/>
      <c r="G57" s="80"/>
      <c r="H57" s="80"/>
      <c r="I57" s="81"/>
      <c r="J57" s="81"/>
      <c r="K57" s="33">
        <f t="shared" si="1"/>
        <v>0</v>
      </c>
      <c r="L57" s="39"/>
      <c r="M57" s="39"/>
      <c r="N57" s="39"/>
      <c r="O57" s="34"/>
    </row>
    <row r="58" spans="1:15" s="12" customFormat="1" ht="15.75" x14ac:dyDescent="0.2">
      <c r="A58" s="156"/>
      <c r="B58" s="159"/>
      <c r="C58" s="1" t="s">
        <v>91</v>
      </c>
      <c r="D58" s="80"/>
      <c r="E58" s="80"/>
      <c r="F58" s="80"/>
      <c r="G58" s="80"/>
      <c r="H58" s="80"/>
      <c r="I58" s="81"/>
      <c r="J58" s="81"/>
      <c r="K58" s="33"/>
      <c r="L58" s="39"/>
      <c r="M58" s="39"/>
      <c r="N58" s="39"/>
      <c r="O58" s="34"/>
    </row>
    <row r="59" spans="1:15" s="12" customFormat="1" ht="31.5" x14ac:dyDescent="0.2">
      <c r="A59" s="156"/>
      <c r="B59" s="159"/>
      <c r="C59" s="1" t="s">
        <v>9</v>
      </c>
      <c r="D59" s="80">
        <f t="shared" ref="D59:D61" si="26">E59+F59+G59+H59+I59+J59</f>
        <v>1960</v>
      </c>
      <c r="E59" s="80"/>
      <c r="F59" s="80"/>
      <c r="G59" s="80">
        <v>1960</v>
      </c>
      <c r="H59" s="80"/>
      <c r="I59" s="81"/>
      <c r="J59" s="81"/>
      <c r="K59" s="33">
        <f t="shared" si="1"/>
        <v>1960</v>
      </c>
      <c r="L59" s="39"/>
      <c r="M59" s="39"/>
      <c r="N59" s="39"/>
      <c r="O59" s="34"/>
    </row>
    <row r="60" spans="1:15" s="12" customFormat="1" ht="15.75" x14ac:dyDescent="0.2">
      <c r="A60" s="156"/>
      <c r="B60" s="159"/>
      <c r="C60" s="1" t="s">
        <v>17</v>
      </c>
      <c r="D60" s="80">
        <f t="shared" si="26"/>
        <v>28</v>
      </c>
      <c r="E60" s="80"/>
      <c r="F60" s="80"/>
      <c r="G60" s="80">
        <v>28</v>
      </c>
      <c r="H60" s="80"/>
      <c r="I60" s="81"/>
      <c r="J60" s="81"/>
      <c r="K60" s="33">
        <f t="shared" si="1"/>
        <v>28</v>
      </c>
      <c r="L60" s="39"/>
      <c r="M60" s="39"/>
      <c r="N60" s="39"/>
      <c r="O60" s="34"/>
    </row>
    <row r="61" spans="1:15" s="12" customFormat="1" ht="31.5" x14ac:dyDescent="0.2">
      <c r="A61" s="156"/>
      <c r="B61" s="159"/>
      <c r="C61" s="1" t="s">
        <v>18</v>
      </c>
      <c r="D61" s="80">
        <f t="shared" si="26"/>
        <v>812</v>
      </c>
      <c r="E61" s="80"/>
      <c r="F61" s="80"/>
      <c r="G61" s="80">
        <v>812</v>
      </c>
      <c r="H61" s="80"/>
      <c r="I61" s="81"/>
      <c r="J61" s="81"/>
      <c r="K61" s="33">
        <f t="shared" si="1"/>
        <v>812</v>
      </c>
      <c r="L61" s="39"/>
      <c r="M61" s="39"/>
      <c r="N61" s="39"/>
      <c r="O61" s="34"/>
    </row>
    <row r="62" spans="1:15" s="12" customFormat="1" ht="15.75" x14ac:dyDescent="0.2">
      <c r="A62" s="156" t="s">
        <v>44</v>
      </c>
      <c r="B62" s="162" t="s">
        <v>51</v>
      </c>
      <c r="C62" s="22" t="s">
        <v>10</v>
      </c>
      <c r="D62" s="80">
        <f>D65+D66+D67</f>
        <v>2364.64</v>
      </c>
      <c r="E62" s="80">
        <f>E65+E66+E67</f>
        <v>2364.64</v>
      </c>
      <c r="F62" s="80">
        <f t="shared" ref="F62:J62" si="27">F65+F66+F67</f>
        <v>0</v>
      </c>
      <c r="G62" s="80">
        <f t="shared" si="27"/>
        <v>0</v>
      </c>
      <c r="H62" s="80">
        <f t="shared" si="27"/>
        <v>0</v>
      </c>
      <c r="I62" s="80">
        <f t="shared" si="27"/>
        <v>0</v>
      </c>
      <c r="J62" s="80">
        <f t="shared" si="27"/>
        <v>0</v>
      </c>
      <c r="K62" s="46">
        <f t="shared" si="1"/>
        <v>2364.64</v>
      </c>
      <c r="L62" s="39"/>
      <c r="M62" s="39"/>
      <c r="N62" s="39"/>
      <c r="O62" s="34"/>
    </row>
    <row r="63" spans="1:15" s="12" customFormat="1" ht="15.75" x14ac:dyDescent="0.2">
      <c r="A63" s="156"/>
      <c r="B63" s="159"/>
      <c r="C63" s="1" t="s">
        <v>8</v>
      </c>
      <c r="D63" s="80"/>
      <c r="E63" s="80"/>
      <c r="F63" s="80"/>
      <c r="G63" s="80"/>
      <c r="H63" s="80"/>
      <c r="I63" s="81"/>
      <c r="J63" s="81"/>
      <c r="K63" s="33">
        <f t="shared" si="1"/>
        <v>0</v>
      </c>
      <c r="L63" s="39"/>
      <c r="M63" s="39"/>
      <c r="N63" s="39"/>
      <c r="O63" s="34"/>
    </row>
    <row r="64" spans="1:15" s="12" customFormat="1" ht="15.75" x14ac:dyDescent="0.2">
      <c r="A64" s="156"/>
      <c r="B64" s="159"/>
      <c r="C64" s="1" t="s">
        <v>91</v>
      </c>
      <c r="D64" s="80"/>
      <c r="E64" s="80"/>
      <c r="F64" s="80"/>
      <c r="G64" s="80"/>
      <c r="H64" s="80"/>
      <c r="I64" s="81"/>
      <c r="J64" s="81"/>
      <c r="K64" s="33"/>
      <c r="L64" s="39"/>
      <c r="M64" s="39"/>
      <c r="N64" s="39"/>
      <c r="O64" s="34"/>
    </row>
    <row r="65" spans="1:15" s="12" customFormat="1" ht="31.5" x14ac:dyDescent="0.2">
      <c r="A65" s="156"/>
      <c r="B65" s="159"/>
      <c r="C65" s="1" t="s">
        <v>9</v>
      </c>
      <c r="D65" s="80">
        <f t="shared" ref="D65:D73" si="28">E65+F65+G65+H65+I65+J65</f>
        <v>1655</v>
      </c>
      <c r="E65" s="80">
        <v>1655</v>
      </c>
      <c r="F65" s="80"/>
      <c r="G65" s="80"/>
      <c r="H65" s="80"/>
      <c r="I65" s="81"/>
      <c r="J65" s="81"/>
      <c r="K65" s="33">
        <f t="shared" si="1"/>
        <v>1655</v>
      </c>
      <c r="L65" s="39"/>
      <c r="M65" s="39"/>
      <c r="N65" s="39"/>
      <c r="O65" s="34"/>
    </row>
    <row r="66" spans="1:15" s="12" customFormat="1" ht="15.75" x14ac:dyDescent="0.2">
      <c r="A66" s="156"/>
      <c r="B66" s="159"/>
      <c r="C66" s="1" t="s">
        <v>17</v>
      </c>
      <c r="D66" s="80">
        <f t="shared" si="28"/>
        <v>23.643000000000001</v>
      </c>
      <c r="E66" s="80">
        <v>23.643000000000001</v>
      </c>
      <c r="F66" s="80"/>
      <c r="G66" s="80"/>
      <c r="H66" s="80"/>
      <c r="I66" s="81"/>
      <c r="J66" s="81"/>
      <c r="K66" s="33">
        <f t="shared" si="1"/>
        <v>23.643000000000001</v>
      </c>
      <c r="L66" s="39"/>
      <c r="M66" s="39"/>
      <c r="N66" s="39"/>
      <c r="O66" s="34"/>
    </row>
    <row r="67" spans="1:15" s="12" customFormat="1" ht="30.75" customHeight="1" x14ac:dyDescent="0.2">
      <c r="A67" s="156"/>
      <c r="B67" s="159"/>
      <c r="C67" s="1" t="s">
        <v>18</v>
      </c>
      <c r="D67" s="80">
        <f t="shared" si="28"/>
        <v>685.99699999999996</v>
      </c>
      <c r="E67" s="80">
        <v>685.99699999999996</v>
      </c>
      <c r="F67" s="80"/>
      <c r="G67" s="80"/>
      <c r="H67" s="80"/>
      <c r="I67" s="81"/>
      <c r="J67" s="81"/>
      <c r="K67" s="33">
        <f t="shared" si="1"/>
        <v>685.99699999999996</v>
      </c>
      <c r="L67" s="39"/>
      <c r="M67" s="39"/>
      <c r="N67" s="39"/>
      <c r="O67" s="34"/>
    </row>
    <row r="68" spans="1:15" s="12" customFormat="1" ht="15.75" x14ac:dyDescent="0.2">
      <c r="A68" s="156" t="s">
        <v>45</v>
      </c>
      <c r="B68" s="162" t="s">
        <v>89</v>
      </c>
      <c r="C68" s="22" t="s">
        <v>10</v>
      </c>
      <c r="D68" s="80">
        <f t="shared" ref="D68" si="29">D71+D72+D73</f>
        <v>874.68999999999994</v>
      </c>
      <c r="E68" s="80">
        <f>E69+E71+E72+E73</f>
        <v>0</v>
      </c>
      <c r="F68" s="80">
        <f t="shared" ref="F68:J68" si="30">F69+F71+F72+F73</f>
        <v>874.68999999999994</v>
      </c>
      <c r="G68" s="80">
        <f t="shared" si="30"/>
        <v>0</v>
      </c>
      <c r="H68" s="80">
        <f t="shared" si="30"/>
        <v>0</v>
      </c>
      <c r="I68" s="80">
        <f t="shared" si="30"/>
        <v>0</v>
      </c>
      <c r="J68" s="80">
        <f t="shared" si="30"/>
        <v>0</v>
      </c>
      <c r="K68" s="46">
        <f t="shared" si="1"/>
        <v>874.68999999999994</v>
      </c>
      <c r="L68" s="39"/>
      <c r="M68" s="39"/>
      <c r="N68" s="39"/>
      <c r="O68" s="34"/>
    </row>
    <row r="69" spans="1:15" s="12" customFormat="1" ht="15.75" x14ac:dyDescent="0.2">
      <c r="A69" s="156"/>
      <c r="B69" s="159"/>
      <c r="C69" s="1" t="s">
        <v>8</v>
      </c>
      <c r="D69" s="80"/>
      <c r="E69" s="80"/>
      <c r="F69" s="80"/>
      <c r="G69" s="80"/>
      <c r="H69" s="80"/>
      <c r="I69" s="81"/>
      <c r="J69" s="81"/>
      <c r="K69" s="33">
        <f t="shared" si="1"/>
        <v>0</v>
      </c>
      <c r="L69" s="39"/>
      <c r="M69" s="39"/>
      <c r="N69" s="39"/>
      <c r="O69" s="34"/>
    </row>
    <row r="70" spans="1:15" s="12" customFormat="1" ht="15.75" x14ac:dyDescent="0.2">
      <c r="A70" s="156"/>
      <c r="B70" s="159"/>
      <c r="C70" s="1" t="s">
        <v>91</v>
      </c>
      <c r="D70" s="80"/>
      <c r="E70" s="80"/>
      <c r="F70" s="80"/>
      <c r="G70" s="80"/>
      <c r="H70" s="80"/>
      <c r="I70" s="81"/>
      <c r="J70" s="81"/>
      <c r="K70" s="33"/>
      <c r="L70" s="39"/>
      <c r="M70" s="39"/>
      <c r="N70" s="39"/>
      <c r="O70" s="34"/>
    </row>
    <row r="71" spans="1:15" s="12" customFormat="1" ht="31.5" x14ac:dyDescent="0.2">
      <c r="A71" s="156"/>
      <c r="B71" s="159"/>
      <c r="C71" s="1" t="s">
        <v>9</v>
      </c>
      <c r="D71" s="80">
        <f t="shared" si="28"/>
        <v>612.28</v>
      </c>
      <c r="E71" s="80"/>
      <c r="F71" s="80">
        <v>612.28</v>
      </c>
      <c r="G71" s="80"/>
      <c r="H71" s="80"/>
      <c r="I71" s="81"/>
      <c r="J71" s="81"/>
      <c r="K71" s="33">
        <f t="shared" si="1"/>
        <v>612.28</v>
      </c>
      <c r="L71" s="39"/>
      <c r="M71" s="39"/>
      <c r="N71" s="39"/>
      <c r="O71" s="34"/>
    </row>
    <row r="72" spans="1:15" s="12" customFormat="1" ht="24" customHeight="1" x14ac:dyDescent="0.2">
      <c r="A72" s="156"/>
      <c r="B72" s="159"/>
      <c r="C72" s="1" t="s">
        <v>17</v>
      </c>
      <c r="D72" s="80">
        <f t="shared" si="28"/>
        <v>8.75</v>
      </c>
      <c r="E72" s="80"/>
      <c r="F72" s="80">
        <v>8.75</v>
      </c>
      <c r="G72" s="80"/>
      <c r="H72" s="80"/>
      <c r="I72" s="81"/>
      <c r="J72" s="81"/>
      <c r="K72" s="33">
        <f t="shared" si="1"/>
        <v>8.75</v>
      </c>
      <c r="L72" s="39"/>
      <c r="M72" s="39"/>
      <c r="N72" s="39"/>
      <c r="O72" s="34"/>
    </row>
    <row r="73" spans="1:15" s="12" customFormat="1" ht="27" customHeight="1" x14ac:dyDescent="0.2">
      <c r="A73" s="156"/>
      <c r="B73" s="159"/>
      <c r="C73" s="1" t="s">
        <v>18</v>
      </c>
      <c r="D73" s="80">
        <f t="shared" si="28"/>
        <v>253.66</v>
      </c>
      <c r="E73" s="80"/>
      <c r="F73" s="80">
        <v>253.66</v>
      </c>
      <c r="G73" s="80"/>
      <c r="H73" s="80"/>
      <c r="I73" s="81"/>
      <c r="J73" s="81"/>
      <c r="K73" s="33">
        <f t="shared" si="1"/>
        <v>253.66</v>
      </c>
      <c r="L73" s="39"/>
      <c r="M73" s="39"/>
      <c r="N73" s="39"/>
      <c r="O73" s="34"/>
    </row>
    <row r="74" spans="1:15" s="12" customFormat="1" ht="27" customHeight="1" x14ac:dyDescent="0.2">
      <c r="A74" s="156" t="s">
        <v>46</v>
      </c>
      <c r="B74" s="162" t="s">
        <v>66</v>
      </c>
      <c r="C74" s="22" t="s">
        <v>10</v>
      </c>
      <c r="D74" s="80">
        <f t="shared" ref="D74" si="31">D77+D78+D79</f>
        <v>2000</v>
      </c>
      <c r="E74" s="80">
        <f>E75+E77+E78+E79</f>
        <v>0</v>
      </c>
      <c r="F74" s="80">
        <f t="shared" ref="F74:J74" si="32">F75+F77+F78+F79</f>
        <v>0</v>
      </c>
      <c r="G74" s="80">
        <f t="shared" si="32"/>
        <v>2000</v>
      </c>
      <c r="H74" s="80">
        <f t="shared" si="32"/>
        <v>0</v>
      </c>
      <c r="I74" s="80">
        <f t="shared" si="32"/>
        <v>0</v>
      </c>
      <c r="J74" s="80">
        <f t="shared" si="32"/>
        <v>0</v>
      </c>
      <c r="K74" s="46">
        <f t="shared" si="1"/>
        <v>2000</v>
      </c>
      <c r="L74" s="39"/>
      <c r="M74" s="39"/>
      <c r="N74" s="39"/>
      <c r="O74" s="34"/>
    </row>
    <row r="75" spans="1:15" s="12" customFormat="1" ht="27" customHeight="1" x14ac:dyDescent="0.2">
      <c r="A75" s="156"/>
      <c r="B75" s="159"/>
      <c r="C75" s="1" t="s">
        <v>8</v>
      </c>
      <c r="D75" s="80"/>
      <c r="E75" s="80"/>
      <c r="F75" s="80"/>
      <c r="G75" s="80"/>
      <c r="H75" s="80"/>
      <c r="I75" s="81"/>
      <c r="J75" s="81"/>
      <c r="K75" s="33">
        <f t="shared" si="1"/>
        <v>0</v>
      </c>
      <c r="L75" s="39"/>
      <c r="M75" s="39"/>
      <c r="N75" s="39"/>
      <c r="O75" s="34"/>
    </row>
    <row r="76" spans="1:15" s="12" customFormat="1" ht="27" customHeight="1" x14ac:dyDescent="0.2">
      <c r="A76" s="156"/>
      <c r="B76" s="159"/>
      <c r="C76" s="1" t="s">
        <v>91</v>
      </c>
      <c r="D76" s="80"/>
      <c r="E76" s="80"/>
      <c r="F76" s="80"/>
      <c r="G76" s="80"/>
      <c r="H76" s="80"/>
      <c r="I76" s="81"/>
      <c r="J76" s="81"/>
      <c r="K76" s="33"/>
      <c r="L76" s="39"/>
      <c r="M76" s="39"/>
      <c r="N76" s="39"/>
      <c r="O76" s="34"/>
    </row>
    <row r="77" spans="1:15" s="12" customFormat="1" ht="33" customHeight="1" x14ac:dyDescent="0.2">
      <c r="A77" s="156"/>
      <c r="B77" s="159"/>
      <c r="C77" s="1" t="s">
        <v>9</v>
      </c>
      <c r="D77" s="80">
        <f t="shared" ref="D77:D79" si="33">E77+F77+G77+H77+I77+J77</f>
        <v>1400</v>
      </c>
      <c r="E77" s="80"/>
      <c r="F77" s="80"/>
      <c r="G77" s="80">
        <v>1400</v>
      </c>
      <c r="H77" s="80"/>
      <c r="I77" s="81"/>
      <c r="J77" s="81"/>
      <c r="K77" s="33">
        <f t="shared" si="1"/>
        <v>1400</v>
      </c>
      <c r="L77" s="39"/>
      <c r="M77" s="39"/>
      <c r="N77" s="39"/>
      <c r="O77" s="34"/>
    </row>
    <row r="78" spans="1:15" s="12" customFormat="1" ht="27" customHeight="1" x14ac:dyDescent="0.2">
      <c r="A78" s="156"/>
      <c r="B78" s="159"/>
      <c r="C78" s="1" t="s">
        <v>17</v>
      </c>
      <c r="D78" s="80">
        <f t="shared" si="33"/>
        <v>20</v>
      </c>
      <c r="E78" s="80"/>
      <c r="F78" s="80"/>
      <c r="G78" s="80">
        <v>20</v>
      </c>
      <c r="H78" s="80"/>
      <c r="I78" s="81"/>
      <c r="J78" s="81"/>
      <c r="K78" s="33">
        <f t="shared" si="1"/>
        <v>20</v>
      </c>
      <c r="L78" s="39"/>
      <c r="M78" s="39"/>
      <c r="N78" s="39"/>
      <c r="O78" s="34"/>
    </row>
    <row r="79" spans="1:15" s="12" customFormat="1" ht="27" customHeight="1" x14ac:dyDescent="0.2">
      <c r="A79" s="156"/>
      <c r="B79" s="159"/>
      <c r="C79" s="1" t="s">
        <v>18</v>
      </c>
      <c r="D79" s="80">
        <f t="shared" si="33"/>
        <v>580</v>
      </c>
      <c r="E79" s="80"/>
      <c r="F79" s="80"/>
      <c r="G79" s="80">
        <v>580</v>
      </c>
      <c r="H79" s="80"/>
      <c r="I79" s="81"/>
      <c r="J79" s="81"/>
      <c r="K79" s="33">
        <f t="shared" si="1"/>
        <v>580</v>
      </c>
      <c r="L79" s="39"/>
      <c r="M79" s="39"/>
      <c r="N79" s="39"/>
      <c r="O79" s="34"/>
    </row>
    <row r="80" spans="1:15" s="12" customFormat="1" ht="21" customHeight="1" x14ac:dyDescent="0.2">
      <c r="A80" s="156" t="s">
        <v>47</v>
      </c>
      <c r="B80" s="162" t="s">
        <v>61</v>
      </c>
      <c r="C80" s="22" t="s">
        <v>10</v>
      </c>
      <c r="D80" s="80">
        <f t="shared" ref="D80" si="34">D83+D84+D85</f>
        <v>2290.02</v>
      </c>
      <c r="E80" s="80">
        <f>E83+E84+E85</f>
        <v>2290.02</v>
      </c>
      <c r="F80" s="80">
        <f t="shared" ref="F80:J80" si="35">F83+F84+F85</f>
        <v>0</v>
      </c>
      <c r="G80" s="80">
        <f t="shared" si="35"/>
        <v>0</v>
      </c>
      <c r="H80" s="80">
        <f t="shared" si="35"/>
        <v>0</v>
      </c>
      <c r="I80" s="80">
        <f t="shared" si="35"/>
        <v>0</v>
      </c>
      <c r="J80" s="80">
        <f t="shared" si="35"/>
        <v>0</v>
      </c>
      <c r="K80" s="46">
        <f t="shared" si="1"/>
        <v>2290.02</v>
      </c>
      <c r="L80" s="39"/>
      <c r="M80" s="39"/>
      <c r="N80" s="39"/>
      <c r="O80" s="34"/>
    </row>
    <row r="81" spans="1:15" s="12" customFormat="1" ht="15.75" x14ac:dyDescent="0.2">
      <c r="A81" s="156"/>
      <c r="B81" s="159"/>
      <c r="C81" s="1" t="s">
        <v>8</v>
      </c>
      <c r="D81" s="80"/>
      <c r="E81" s="80"/>
      <c r="F81" s="80"/>
      <c r="G81" s="80"/>
      <c r="H81" s="80"/>
      <c r="I81" s="81"/>
      <c r="J81" s="81"/>
      <c r="K81" s="33">
        <f t="shared" si="1"/>
        <v>0</v>
      </c>
      <c r="L81" s="39"/>
      <c r="M81" s="39"/>
      <c r="N81" s="39"/>
      <c r="O81" s="34"/>
    </row>
    <row r="82" spans="1:15" s="12" customFormat="1" ht="15.75" x14ac:dyDescent="0.2">
      <c r="A82" s="156"/>
      <c r="B82" s="159"/>
      <c r="C82" s="1" t="s">
        <v>91</v>
      </c>
      <c r="D82" s="80"/>
      <c r="E82" s="80"/>
      <c r="F82" s="80"/>
      <c r="G82" s="80"/>
      <c r="H82" s="80"/>
      <c r="I82" s="81"/>
      <c r="J82" s="81"/>
      <c r="K82" s="33"/>
      <c r="L82" s="39"/>
      <c r="M82" s="39"/>
      <c r="N82" s="39"/>
      <c r="O82" s="34"/>
    </row>
    <row r="83" spans="1:15" s="12" customFormat="1" ht="31.5" x14ac:dyDescent="0.2">
      <c r="A83" s="156"/>
      <c r="B83" s="159"/>
      <c r="C83" s="1" t="s">
        <v>9</v>
      </c>
      <c r="D83" s="80">
        <f t="shared" ref="D83:D85" si="36">E83+F83+G83+H83+I83+J83</f>
        <v>1603</v>
      </c>
      <c r="E83" s="80">
        <v>1603</v>
      </c>
      <c r="F83" s="80"/>
      <c r="G83" s="80"/>
      <c r="H83" s="80"/>
      <c r="I83" s="81"/>
      <c r="J83" s="81"/>
      <c r="K83" s="33">
        <f t="shared" si="1"/>
        <v>1603</v>
      </c>
      <c r="L83" s="39"/>
      <c r="M83" s="39"/>
      <c r="N83" s="39"/>
      <c r="O83" s="34"/>
    </row>
    <row r="84" spans="1:15" s="12" customFormat="1" ht="28.5" customHeight="1" x14ac:dyDescent="0.2">
      <c r="A84" s="156"/>
      <c r="B84" s="159"/>
      <c r="C84" s="1" t="s">
        <v>17</v>
      </c>
      <c r="D84" s="80">
        <f t="shared" si="36"/>
        <v>453.91699999999997</v>
      </c>
      <c r="E84" s="80">
        <v>453.91699999999997</v>
      </c>
      <c r="F84" s="80"/>
      <c r="G84" s="80"/>
      <c r="H84" s="80"/>
      <c r="I84" s="81"/>
      <c r="J84" s="81"/>
      <c r="K84" s="33">
        <f t="shared" si="1"/>
        <v>453.91699999999997</v>
      </c>
      <c r="L84" s="39"/>
      <c r="M84" s="39"/>
      <c r="N84" s="39"/>
      <c r="O84" s="34"/>
    </row>
    <row r="85" spans="1:15" s="12" customFormat="1" ht="31.5" x14ac:dyDescent="0.2">
      <c r="A85" s="156"/>
      <c r="B85" s="159"/>
      <c r="C85" s="1" t="s">
        <v>18</v>
      </c>
      <c r="D85" s="80">
        <f t="shared" si="36"/>
        <v>233.10300000000001</v>
      </c>
      <c r="E85" s="80">
        <v>233.10300000000001</v>
      </c>
      <c r="F85" s="80"/>
      <c r="G85" s="80"/>
      <c r="H85" s="80"/>
      <c r="I85" s="81"/>
      <c r="J85" s="81"/>
      <c r="K85" s="33">
        <f t="shared" si="1"/>
        <v>233.10300000000001</v>
      </c>
      <c r="L85" s="39"/>
      <c r="M85" s="39"/>
      <c r="N85" s="39"/>
      <c r="O85" s="34"/>
    </row>
    <row r="86" spans="1:15" s="12" customFormat="1" ht="30.75" customHeight="1" x14ac:dyDescent="0.2">
      <c r="A86" s="156" t="s">
        <v>48</v>
      </c>
      <c r="B86" s="162" t="s">
        <v>68</v>
      </c>
      <c r="C86" s="22" t="s">
        <v>10</v>
      </c>
      <c r="D86" s="80">
        <f t="shared" ref="D86" si="37">D89+D90+D91</f>
        <v>2000</v>
      </c>
      <c r="E86" s="80">
        <f>E87+E89+E90+E91</f>
        <v>0</v>
      </c>
      <c r="F86" s="80">
        <f t="shared" ref="F86:J86" si="38">F87+F89+F90+F91</f>
        <v>0</v>
      </c>
      <c r="G86" s="80">
        <f t="shared" si="38"/>
        <v>2000</v>
      </c>
      <c r="H86" s="80">
        <f t="shared" si="38"/>
        <v>0</v>
      </c>
      <c r="I86" s="80">
        <f t="shared" si="38"/>
        <v>0</v>
      </c>
      <c r="J86" s="80">
        <f t="shared" si="38"/>
        <v>0</v>
      </c>
      <c r="K86" s="46">
        <f t="shared" si="1"/>
        <v>2000</v>
      </c>
      <c r="L86" s="39"/>
      <c r="M86" s="39"/>
      <c r="N86" s="39"/>
      <c r="O86" s="34"/>
    </row>
    <row r="87" spans="1:15" s="12" customFormat="1" ht="29.25" customHeight="1" x14ac:dyDescent="0.2">
      <c r="A87" s="156"/>
      <c r="B87" s="159"/>
      <c r="C87" s="1" t="s">
        <v>8</v>
      </c>
      <c r="D87" s="80"/>
      <c r="E87" s="80"/>
      <c r="F87" s="80"/>
      <c r="G87" s="80"/>
      <c r="H87" s="80"/>
      <c r="I87" s="81"/>
      <c r="J87" s="81"/>
      <c r="K87" s="33">
        <f t="shared" si="1"/>
        <v>0</v>
      </c>
      <c r="L87" s="39"/>
      <c r="M87" s="39"/>
      <c r="N87" s="39"/>
      <c r="O87" s="34"/>
    </row>
    <row r="88" spans="1:15" s="12" customFormat="1" ht="29.25" customHeight="1" x14ac:dyDescent="0.2">
      <c r="A88" s="156"/>
      <c r="B88" s="159"/>
      <c r="C88" s="1" t="s">
        <v>91</v>
      </c>
      <c r="D88" s="80"/>
      <c r="E88" s="80"/>
      <c r="F88" s="80"/>
      <c r="G88" s="80"/>
      <c r="H88" s="80"/>
      <c r="I88" s="81"/>
      <c r="J88" s="81"/>
      <c r="K88" s="33"/>
      <c r="L88" s="39"/>
      <c r="M88" s="39"/>
      <c r="N88" s="39"/>
      <c r="O88" s="34"/>
    </row>
    <row r="89" spans="1:15" s="12" customFormat="1" ht="34.5" customHeight="1" x14ac:dyDescent="0.2">
      <c r="A89" s="156"/>
      <c r="B89" s="159"/>
      <c r="C89" s="1" t="s">
        <v>9</v>
      </c>
      <c r="D89" s="80">
        <f t="shared" ref="D89:D91" si="39">E89+F89+G89+H89+I89+J89</f>
        <v>1400</v>
      </c>
      <c r="E89" s="80"/>
      <c r="F89" s="80"/>
      <c r="G89" s="80">
        <v>1400</v>
      </c>
      <c r="H89" s="80"/>
      <c r="I89" s="81"/>
      <c r="J89" s="81"/>
      <c r="K89" s="33">
        <f t="shared" si="1"/>
        <v>1400</v>
      </c>
      <c r="L89" s="39"/>
      <c r="M89" s="39"/>
      <c r="N89" s="39"/>
      <c r="O89" s="34"/>
    </row>
    <row r="90" spans="1:15" s="12" customFormat="1" ht="34.5" customHeight="1" x14ac:dyDescent="0.2">
      <c r="A90" s="156"/>
      <c r="B90" s="159"/>
      <c r="C90" s="1" t="s">
        <v>17</v>
      </c>
      <c r="D90" s="80">
        <f t="shared" si="39"/>
        <v>20</v>
      </c>
      <c r="E90" s="80"/>
      <c r="F90" s="80"/>
      <c r="G90" s="80">
        <v>20</v>
      </c>
      <c r="H90" s="80"/>
      <c r="I90" s="81"/>
      <c r="J90" s="81"/>
      <c r="K90" s="33">
        <f t="shared" si="1"/>
        <v>20</v>
      </c>
      <c r="L90" s="39"/>
      <c r="M90" s="39"/>
      <c r="N90" s="39"/>
      <c r="O90" s="34"/>
    </row>
    <row r="91" spans="1:15" s="12" customFormat="1" ht="30.75" customHeight="1" x14ac:dyDescent="0.2">
      <c r="A91" s="156"/>
      <c r="B91" s="159"/>
      <c r="C91" s="1" t="s">
        <v>18</v>
      </c>
      <c r="D91" s="80">
        <f t="shared" si="39"/>
        <v>580</v>
      </c>
      <c r="E91" s="80"/>
      <c r="F91" s="80"/>
      <c r="G91" s="80">
        <v>580</v>
      </c>
      <c r="H91" s="80"/>
      <c r="I91" s="81"/>
      <c r="J91" s="81"/>
      <c r="K91" s="33">
        <f t="shared" si="1"/>
        <v>580</v>
      </c>
      <c r="L91" s="39"/>
      <c r="M91" s="39"/>
      <c r="N91" s="39"/>
      <c r="O91" s="34"/>
    </row>
    <row r="92" spans="1:15" s="12" customFormat="1" ht="30.75" customHeight="1" x14ac:dyDescent="0.2">
      <c r="A92" s="156" t="s">
        <v>53</v>
      </c>
      <c r="B92" s="162" t="s">
        <v>67</v>
      </c>
      <c r="C92" s="22" t="s">
        <v>10</v>
      </c>
      <c r="D92" s="80">
        <f t="shared" ref="D92" si="40">D95+D96+D97</f>
        <v>2000</v>
      </c>
      <c r="E92" s="80">
        <f>E93+E95+E96+E97</f>
        <v>0</v>
      </c>
      <c r="F92" s="80"/>
      <c r="G92" s="80">
        <f t="shared" ref="G92:J92" si="41">G93+G95+G96+G97</f>
        <v>2000</v>
      </c>
      <c r="H92" s="80">
        <f t="shared" si="41"/>
        <v>0</v>
      </c>
      <c r="I92" s="80">
        <f t="shared" si="41"/>
        <v>0</v>
      </c>
      <c r="J92" s="80">
        <f t="shared" si="41"/>
        <v>0</v>
      </c>
      <c r="K92" s="46">
        <f t="shared" si="1"/>
        <v>2000</v>
      </c>
      <c r="L92" s="39"/>
      <c r="M92" s="39"/>
      <c r="N92" s="39"/>
      <c r="O92" s="34"/>
    </row>
    <row r="93" spans="1:15" s="12" customFormat="1" ht="30.75" customHeight="1" x14ac:dyDescent="0.2">
      <c r="A93" s="156"/>
      <c r="B93" s="159"/>
      <c r="C93" s="1" t="s">
        <v>8</v>
      </c>
      <c r="D93" s="80"/>
      <c r="E93" s="80"/>
      <c r="F93" s="80"/>
      <c r="G93" s="80"/>
      <c r="H93" s="80"/>
      <c r="I93" s="81"/>
      <c r="J93" s="81"/>
      <c r="K93" s="33">
        <f t="shared" si="1"/>
        <v>0</v>
      </c>
      <c r="L93" s="39"/>
      <c r="M93" s="39"/>
      <c r="N93" s="39"/>
      <c r="O93" s="34"/>
    </row>
    <row r="94" spans="1:15" s="12" customFormat="1" ht="30.75" customHeight="1" x14ac:dyDescent="0.2">
      <c r="A94" s="156"/>
      <c r="B94" s="159"/>
      <c r="C94" s="1" t="s">
        <v>91</v>
      </c>
      <c r="D94" s="80"/>
      <c r="E94" s="80"/>
      <c r="F94" s="80"/>
      <c r="G94" s="80"/>
      <c r="H94" s="80"/>
      <c r="I94" s="81"/>
      <c r="J94" s="81"/>
      <c r="K94" s="33"/>
      <c r="L94" s="39"/>
      <c r="M94" s="39"/>
      <c r="N94" s="39"/>
      <c r="O94" s="34"/>
    </row>
    <row r="95" spans="1:15" s="12" customFormat="1" ht="30.75" customHeight="1" x14ac:dyDescent="0.2">
      <c r="A95" s="156"/>
      <c r="B95" s="159"/>
      <c r="C95" s="1" t="s">
        <v>9</v>
      </c>
      <c r="D95" s="80">
        <f t="shared" ref="D95:D97" si="42">E95+F95+G95+H95+I95+J95</f>
        <v>1400</v>
      </c>
      <c r="E95" s="80"/>
      <c r="F95" s="80"/>
      <c r="G95" s="80">
        <v>1400</v>
      </c>
      <c r="H95" s="80"/>
      <c r="I95" s="81"/>
      <c r="J95" s="81"/>
      <c r="K95" s="33">
        <f t="shared" si="1"/>
        <v>1400</v>
      </c>
      <c r="L95" s="39"/>
      <c r="M95" s="39"/>
      <c r="N95" s="39"/>
      <c r="O95" s="34"/>
    </row>
    <row r="96" spans="1:15" s="12" customFormat="1" ht="22.5" customHeight="1" x14ac:dyDescent="0.2">
      <c r="A96" s="156"/>
      <c r="B96" s="159"/>
      <c r="C96" s="1" t="s">
        <v>17</v>
      </c>
      <c r="D96" s="80">
        <f t="shared" si="42"/>
        <v>20</v>
      </c>
      <c r="E96" s="80"/>
      <c r="F96" s="80"/>
      <c r="G96" s="80">
        <v>20</v>
      </c>
      <c r="H96" s="80"/>
      <c r="I96" s="81"/>
      <c r="J96" s="81"/>
      <c r="K96" s="33">
        <f t="shared" si="1"/>
        <v>20</v>
      </c>
      <c r="L96" s="39"/>
      <c r="M96" s="39"/>
      <c r="N96" s="39"/>
      <c r="O96" s="34"/>
    </row>
    <row r="97" spans="1:15" s="12" customFormat="1" ht="30.75" customHeight="1" x14ac:dyDescent="0.2">
      <c r="A97" s="156"/>
      <c r="B97" s="159"/>
      <c r="C97" s="1" t="s">
        <v>18</v>
      </c>
      <c r="D97" s="80">
        <f t="shared" si="42"/>
        <v>580</v>
      </c>
      <c r="E97" s="80"/>
      <c r="F97" s="80"/>
      <c r="G97" s="80">
        <v>580</v>
      </c>
      <c r="H97" s="80"/>
      <c r="I97" s="81"/>
      <c r="J97" s="81"/>
      <c r="K97" s="33">
        <f t="shared" si="1"/>
        <v>580</v>
      </c>
      <c r="L97" s="39"/>
      <c r="M97" s="39"/>
      <c r="N97" s="39"/>
      <c r="O97" s="34"/>
    </row>
    <row r="98" spans="1:15" s="12" customFormat="1" ht="30.75" customHeight="1" x14ac:dyDescent="0.2">
      <c r="A98" s="156" t="s">
        <v>55</v>
      </c>
      <c r="B98" s="162" t="s">
        <v>69</v>
      </c>
      <c r="C98" s="22" t="s">
        <v>10</v>
      </c>
      <c r="D98" s="80">
        <f t="shared" ref="D98" si="43">D101+D102+D103</f>
        <v>1106.46</v>
      </c>
      <c r="E98" s="80">
        <f>E99+E101+E102+E103</f>
        <v>0</v>
      </c>
      <c r="F98" s="80">
        <f t="shared" ref="F98:J98" si="44">F99+F101+F102+F103</f>
        <v>1106.46</v>
      </c>
      <c r="G98" s="80">
        <f t="shared" si="44"/>
        <v>0</v>
      </c>
      <c r="H98" s="80">
        <f t="shared" si="44"/>
        <v>0</v>
      </c>
      <c r="I98" s="80">
        <f t="shared" si="44"/>
        <v>0</v>
      </c>
      <c r="J98" s="80">
        <f t="shared" si="44"/>
        <v>0</v>
      </c>
      <c r="K98" s="46">
        <f t="shared" si="1"/>
        <v>1106.46</v>
      </c>
      <c r="L98" s="39"/>
      <c r="M98" s="39"/>
      <c r="N98" s="39"/>
      <c r="O98" s="34"/>
    </row>
    <row r="99" spans="1:15" s="12" customFormat="1" ht="15.75" customHeight="1" x14ac:dyDescent="0.2">
      <c r="A99" s="156"/>
      <c r="B99" s="159"/>
      <c r="C99" s="1" t="s">
        <v>8</v>
      </c>
      <c r="D99" s="80"/>
      <c r="E99" s="80"/>
      <c r="F99" s="80"/>
      <c r="G99" s="80"/>
      <c r="H99" s="80"/>
      <c r="I99" s="81"/>
      <c r="J99" s="81"/>
      <c r="K99" s="33">
        <f t="shared" si="1"/>
        <v>0</v>
      </c>
      <c r="L99" s="39"/>
      <c r="M99" s="39"/>
      <c r="N99" s="39"/>
      <c r="O99" s="34"/>
    </row>
    <row r="100" spans="1:15" s="12" customFormat="1" ht="15.75" customHeight="1" x14ac:dyDescent="0.2">
      <c r="A100" s="156"/>
      <c r="B100" s="159"/>
      <c r="C100" s="1" t="s">
        <v>91</v>
      </c>
      <c r="D100" s="80"/>
      <c r="E100" s="80"/>
      <c r="F100" s="80"/>
      <c r="G100" s="80"/>
      <c r="H100" s="80"/>
      <c r="I100" s="81"/>
      <c r="J100" s="81"/>
      <c r="K100" s="33"/>
      <c r="L100" s="39"/>
      <c r="M100" s="39"/>
      <c r="N100" s="39"/>
      <c r="O100" s="34"/>
    </row>
    <row r="101" spans="1:15" s="12" customFormat="1" ht="30.75" customHeight="1" x14ac:dyDescent="0.2">
      <c r="A101" s="156"/>
      <c r="B101" s="159"/>
      <c r="C101" s="1" t="s">
        <v>9</v>
      </c>
      <c r="D101" s="80">
        <f t="shared" ref="D101:D103" si="45">E101+F101+G101+H101+I101+J101</f>
        <v>774.52</v>
      </c>
      <c r="E101" s="80"/>
      <c r="F101" s="80">
        <v>774.52</v>
      </c>
      <c r="G101" s="80"/>
      <c r="H101" s="80"/>
      <c r="I101" s="81"/>
      <c r="J101" s="81"/>
      <c r="K101" s="33">
        <f t="shared" si="1"/>
        <v>774.52</v>
      </c>
      <c r="L101" s="39"/>
      <c r="M101" s="39"/>
      <c r="N101" s="39"/>
      <c r="O101" s="34"/>
    </row>
    <row r="102" spans="1:15" s="12" customFormat="1" ht="22.5" customHeight="1" x14ac:dyDescent="0.2">
      <c r="A102" s="156"/>
      <c r="B102" s="159"/>
      <c r="C102" s="1" t="s">
        <v>17</v>
      </c>
      <c r="D102" s="80">
        <f t="shared" si="45"/>
        <v>11.06</v>
      </c>
      <c r="E102" s="80"/>
      <c r="F102" s="80">
        <v>11.06</v>
      </c>
      <c r="G102" s="80"/>
      <c r="H102" s="80"/>
      <c r="I102" s="81"/>
      <c r="J102" s="81"/>
      <c r="K102" s="33">
        <f t="shared" si="1"/>
        <v>11.06</v>
      </c>
      <c r="L102" s="39"/>
      <c r="M102" s="39"/>
      <c r="N102" s="39"/>
      <c r="O102" s="34"/>
    </row>
    <row r="103" spans="1:15" s="12" customFormat="1" ht="30.75" customHeight="1" x14ac:dyDescent="0.2">
      <c r="A103" s="156"/>
      <c r="B103" s="159"/>
      <c r="C103" s="1" t="s">
        <v>18</v>
      </c>
      <c r="D103" s="80">
        <f t="shared" si="45"/>
        <v>320.88</v>
      </c>
      <c r="E103" s="80"/>
      <c r="F103" s="80">
        <v>320.88</v>
      </c>
      <c r="G103" s="80"/>
      <c r="H103" s="80"/>
      <c r="I103" s="81"/>
      <c r="J103" s="81"/>
      <c r="K103" s="33">
        <f t="shared" si="1"/>
        <v>320.88</v>
      </c>
      <c r="L103" s="39"/>
      <c r="M103" s="39"/>
      <c r="N103" s="39"/>
      <c r="O103" s="34"/>
    </row>
    <row r="104" spans="1:15" s="12" customFormat="1" ht="35.25" customHeight="1" x14ac:dyDescent="0.2">
      <c r="A104" s="156" t="s">
        <v>57</v>
      </c>
      <c r="B104" s="162" t="s">
        <v>50</v>
      </c>
      <c r="C104" s="22" t="s">
        <v>10</v>
      </c>
      <c r="D104" s="80">
        <f t="shared" ref="D104" si="46">D107+D108+D109</f>
        <v>2418.0630000000001</v>
      </c>
      <c r="E104" s="80">
        <f>E105+E107+E108+E109</f>
        <v>2418.0630000000001</v>
      </c>
      <c r="F104" s="80">
        <f t="shared" ref="F104:J104" si="47">F105+F107+F108+F109</f>
        <v>0</v>
      </c>
      <c r="G104" s="80">
        <f t="shared" si="47"/>
        <v>0</v>
      </c>
      <c r="H104" s="80">
        <f t="shared" si="47"/>
        <v>0</v>
      </c>
      <c r="I104" s="80">
        <f t="shared" si="47"/>
        <v>0</v>
      </c>
      <c r="J104" s="80">
        <f t="shared" si="47"/>
        <v>0</v>
      </c>
      <c r="K104" s="46">
        <f t="shared" si="1"/>
        <v>2418.0630000000001</v>
      </c>
      <c r="L104" s="39"/>
      <c r="M104" s="39"/>
      <c r="N104" s="39"/>
      <c r="O104" s="34"/>
    </row>
    <row r="105" spans="1:15" s="12" customFormat="1" ht="15.75" x14ac:dyDescent="0.2">
      <c r="A105" s="156"/>
      <c r="B105" s="159"/>
      <c r="C105" s="1" t="s">
        <v>8</v>
      </c>
      <c r="D105" s="80"/>
      <c r="E105" s="80"/>
      <c r="F105" s="80"/>
      <c r="G105" s="80"/>
      <c r="H105" s="80"/>
      <c r="I105" s="81"/>
      <c r="J105" s="81"/>
      <c r="K105" s="33">
        <f t="shared" si="1"/>
        <v>0</v>
      </c>
      <c r="L105" s="39"/>
      <c r="M105" s="39"/>
      <c r="N105" s="39"/>
      <c r="O105" s="34"/>
    </row>
    <row r="106" spans="1:15" s="12" customFormat="1" ht="15.75" x14ac:dyDescent="0.2">
      <c r="A106" s="156"/>
      <c r="B106" s="159"/>
      <c r="C106" s="1" t="s">
        <v>91</v>
      </c>
      <c r="D106" s="80"/>
      <c r="E106" s="80"/>
      <c r="F106" s="80"/>
      <c r="G106" s="80"/>
      <c r="H106" s="80"/>
      <c r="I106" s="81"/>
      <c r="J106" s="81"/>
      <c r="K106" s="33"/>
      <c r="L106" s="39"/>
      <c r="M106" s="39"/>
      <c r="N106" s="39"/>
      <c r="O106" s="34"/>
    </row>
    <row r="107" spans="1:15" s="12" customFormat="1" ht="31.5" x14ac:dyDescent="0.2">
      <c r="A107" s="156"/>
      <c r="B107" s="159"/>
      <c r="C107" s="1" t="s">
        <v>9</v>
      </c>
      <c r="D107" s="80">
        <f t="shared" ref="D107:D109" si="48">E107+F107+G107+H107+I107+J107</f>
        <v>1690</v>
      </c>
      <c r="E107" s="80">
        <v>1690</v>
      </c>
      <c r="F107" s="80"/>
      <c r="G107" s="80"/>
      <c r="H107" s="80"/>
      <c r="I107" s="81"/>
      <c r="J107" s="81"/>
      <c r="K107" s="33">
        <f t="shared" si="1"/>
        <v>1690</v>
      </c>
      <c r="L107" s="39"/>
      <c r="M107" s="39"/>
      <c r="N107" s="39"/>
      <c r="O107" s="34"/>
    </row>
    <row r="108" spans="1:15" s="12" customFormat="1" ht="15.75" x14ac:dyDescent="0.2">
      <c r="A108" s="156"/>
      <c r="B108" s="159"/>
      <c r="C108" s="1" t="s">
        <v>17</v>
      </c>
      <c r="D108" s="80">
        <f t="shared" si="48"/>
        <v>24.141999999999999</v>
      </c>
      <c r="E108" s="80">
        <v>24.141999999999999</v>
      </c>
      <c r="F108" s="80"/>
      <c r="G108" s="80"/>
      <c r="H108" s="80"/>
      <c r="I108" s="81"/>
      <c r="J108" s="81"/>
      <c r="K108" s="33">
        <f t="shared" si="1"/>
        <v>24.141999999999999</v>
      </c>
      <c r="L108" s="39"/>
      <c r="M108" s="39"/>
      <c r="N108" s="39"/>
      <c r="O108" s="34"/>
    </row>
    <row r="109" spans="1:15" s="12" customFormat="1" ht="31.5" x14ac:dyDescent="0.2">
      <c r="A109" s="156"/>
      <c r="B109" s="159"/>
      <c r="C109" s="1" t="s">
        <v>18</v>
      </c>
      <c r="D109" s="80">
        <f t="shared" si="48"/>
        <v>703.92100000000005</v>
      </c>
      <c r="E109" s="80">
        <v>703.92100000000005</v>
      </c>
      <c r="F109" s="80"/>
      <c r="G109" s="80"/>
      <c r="H109" s="80"/>
      <c r="I109" s="81"/>
      <c r="J109" s="81"/>
      <c r="K109" s="33">
        <f t="shared" si="1"/>
        <v>703.92100000000005</v>
      </c>
      <c r="L109" s="39"/>
      <c r="M109" s="39"/>
      <c r="N109" s="39"/>
      <c r="O109" s="34"/>
    </row>
    <row r="110" spans="1:15" s="12" customFormat="1" ht="15.75" x14ac:dyDescent="0.2">
      <c r="A110" s="156" t="s">
        <v>59</v>
      </c>
      <c r="B110" s="162" t="s">
        <v>52</v>
      </c>
      <c r="C110" s="22" t="s">
        <v>10</v>
      </c>
      <c r="D110" s="80">
        <f t="shared" ref="D110" si="49">D113+D114+D115</f>
        <v>3285.1479999999997</v>
      </c>
      <c r="E110" s="80">
        <f>E113+E114+E115</f>
        <v>3285.1479999999997</v>
      </c>
      <c r="F110" s="80">
        <f t="shared" ref="F110:J110" si="50">F113+F114+F115</f>
        <v>0</v>
      </c>
      <c r="G110" s="80">
        <f t="shared" si="50"/>
        <v>0</v>
      </c>
      <c r="H110" s="80">
        <f t="shared" si="50"/>
        <v>0</v>
      </c>
      <c r="I110" s="80">
        <f t="shared" si="50"/>
        <v>0</v>
      </c>
      <c r="J110" s="80">
        <f t="shared" si="50"/>
        <v>0</v>
      </c>
      <c r="K110" s="46">
        <f t="shared" si="1"/>
        <v>3285.1479999999997</v>
      </c>
      <c r="L110" s="39"/>
      <c r="M110" s="39"/>
      <c r="N110" s="39"/>
      <c r="O110" s="34"/>
    </row>
    <row r="111" spans="1:15" s="12" customFormat="1" ht="15.75" x14ac:dyDescent="0.2">
      <c r="A111" s="156"/>
      <c r="B111" s="159"/>
      <c r="C111" s="1" t="s">
        <v>8</v>
      </c>
      <c r="D111" s="80"/>
      <c r="E111" s="80"/>
      <c r="F111" s="80"/>
      <c r="G111" s="80"/>
      <c r="H111" s="80"/>
      <c r="I111" s="81"/>
      <c r="J111" s="81"/>
      <c r="K111" s="33">
        <f t="shared" si="1"/>
        <v>0</v>
      </c>
      <c r="L111" s="39"/>
      <c r="M111" s="39"/>
      <c r="N111" s="39"/>
      <c r="O111" s="34"/>
    </row>
    <row r="112" spans="1:15" s="12" customFormat="1" ht="15.75" x14ac:dyDescent="0.2">
      <c r="A112" s="156"/>
      <c r="B112" s="159"/>
      <c r="C112" s="1" t="s">
        <v>91</v>
      </c>
      <c r="D112" s="80"/>
      <c r="E112" s="80"/>
      <c r="F112" s="80"/>
      <c r="G112" s="80"/>
      <c r="H112" s="80"/>
      <c r="I112" s="81"/>
      <c r="J112" s="81"/>
      <c r="K112" s="33"/>
      <c r="L112" s="39"/>
      <c r="M112" s="39"/>
      <c r="N112" s="39"/>
      <c r="O112" s="34"/>
    </row>
    <row r="113" spans="1:15" s="12" customFormat="1" ht="31.5" x14ac:dyDescent="0.2">
      <c r="A113" s="156"/>
      <c r="B113" s="159"/>
      <c r="C113" s="1" t="s">
        <v>9</v>
      </c>
      <c r="D113" s="80">
        <f t="shared" ref="D113:D115" si="51">E113+F113+G113+H113+I113+J113</f>
        <v>2000</v>
      </c>
      <c r="E113" s="80">
        <v>2000</v>
      </c>
      <c r="F113" s="80"/>
      <c r="G113" s="80"/>
      <c r="H113" s="80"/>
      <c r="I113" s="81"/>
      <c r="J113" s="81"/>
      <c r="K113" s="33">
        <f t="shared" si="1"/>
        <v>2000</v>
      </c>
      <c r="L113" s="39"/>
      <c r="M113" s="39"/>
      <c r="N113" s="39"/>
      <c r="O113" s="34"/>
    </row>
    <row r="114" spans="1:15" s="12" customFormat="1" ht="15.75" x14ac:dyDescent="0.2">
      <c r="A114" s="156"/>
      <c r="B114" s="159"/>
      <c r="C114" s="1" t="s">
        <v>17</v>
      </c>
      <c r="D114" s="80">
        <f t="shared" si="51"/>
        <v>936.05499999999995</v>
      </c>
      <c r="E114" s="80">
        <v>936.05499999999995</v>
      </c>
      <c r="F114" s="80"/>
      <c r="G114" s="80"/>
      <c r="H114" s="80"/>
      <c r="I114" s="81"/>
      <c r="J114" s="81"/>
      <c r="K114" s="33">
        <f t="shared" si="1"/>
        <v>936.05499999999995</v>
      </c>
      <c r="L114" s="39"/>
      <c r="M114" s="39"/>
      <c r="N114" s="39"/>
      <c r="O114" s="34"/>
    </row>
    <row r="115" spans="1:15" s="12" customFormat="1" ht="31.5" x14ac:dyDescent="0.2">
      <c r="A115" s="156"/>
      <c r="B115" s="159"/>
      <c r="C115" s="1" t="s">
        <v>18</v>
      </c>
      <c r="D115" s="80">
        <f t="shared" si="51"/>
        <v>349.09300000000002</v>
      </c>
      <c r="E115" s="80">
        <v>349.09300000000002</v>
      </c>
      <c r="F115" s="80"/>
      <c r="G115" s="80"/>
      <c r="H115" s="80"/>
      <c r="I115" s="81"/>
      <c r="J115" s="81"/>
      <c r="K115" s="33">
        <f t="shared" si="1"/>
        <v>349.09300000000002</v>
      </c>
      <c r="L115" s="39"/>
      <c r="M115" s="39"/>
      <c r="N115" s="39"/>
      <c r="O115" s="34"/>
    </row>
    <row r="116" spans="1:15" s="12" customFormat="1" ht="15.75" x14ac:dyDescent="0.2">
      <c r="A116" s="156" t="s">
        <v>60</v>
      </c>
      <c r="B116" s="162" t="s">
        <v>70</v>
      </c>
      <c r="C116" s="22" t="s">
        <v>10</v>
      </c>
      <c r="D116" s="80">
        <f t="shared" ref="D116" si="52">D119+D120+D121</f>
        <v>1137.4100000000001</v>
      </c>
      <c r="E116" s="80">
        <f>E117+E119+E120+E121</f>
        <v>0</v>
      </c>
      <c r="F116" s="80">
        <f t="shared" ref="F116:J116" si="53">F117+F119+F120+F121</f>
        <v>1137.4100000000001</v>
      </c>
      <c r="G116" s="80">
        <f t="shared" si="53"/>
        <v>0</v>
      </c>
      <c r="H116" s="80">
        <f t="shared" si="53"/>
        <v>0</v>
      </c>
      <c r="I116" s="84">
        <f t="shared" si="53"/>
        <v>0</v>
      </c>
      <c r="J116" s="84">
        <f t="shared" si="53"/>
        <v>0</v>
      </c>
      <c r="K116" s="46">
        <f t="shared" si="1"/>
        <v>1137.4100000000001</v>
      </c>
      <c r="L116" s="39"/>
      <c r="M116" s="39"/>
      <c r="N116" s="39"/>
      <c r="O116" s="34"/>
    </row>
    <row r="117" spans="1:15" s="12" customFormat="1" ht="15.75" x14ac:dyDescent="0.2">
      <c r="A117" s="156"/>
      <c r="B117" s="159"/>
      <c r="C117" s="1" t="s">
        <v>8</v>
      </c>
      <c r="D117" s="80"/>
      <c r="E117" s="80"/>
      <c r="F117" s="80"/>
      <c r="G117" s="80"/>
      <c r="H117" s="80"/>
      <c r="I117" s="81"/>
      <c r="J117" s="81"/>
      <c r="K117" s="33">
        <f t="shared" si="1"/>
        <v>0</v>
      </c>
      <c r="L117" s="39"/>
      <c r="M117" s="39"/>
      <c r="N117" s="39"/>
      <c r="O117" s="34"/>
    </row>
    <row r="118" spans="1:15" s="12" customFormat="1" ht="15.75" x14ac:dyDescent="0.2">
      <c r="A118" s="156"/>
      <c r="B118" s="159"/>
      <c r="C118" s="1" t="s">
        <v>91</v>
      </c>
      <c r="D118" s="80"/>
      <c r="E118" s="80"/>
      <c r="F118" s="80"/>
      <c r="G118" s="80"/>
      <c r="H118" s="80"/>
      <c r="I118" s="81"/>
      <c r="J118" s="81"/>
      <c r="K118" s="33"/>
      <c r="L118" s="39"/>
      <c r="M118" s="39"/>
      <c r="N118" s="39"/>
      <c r="O118" s="34"/>
    </row>
    <row r="119" spans="1:15" s="12" customFormat="1" ht="31.5" x14ac:dyDescent="0.2">
      <c r="A119" s="156"/>
      <c r="B119" s="159"/>
      <c r="C119" s="1" t="s">
        <v>9</v>
      </c>
      <c r="D119" s="80">
        <f t="shared" ref="D119:D121" si="54">E119+F119+G119+H119+I119+J119</f>
        <v>796.19</v>
      </c>
      <c r="E119" s="80"/>
      <c r="F119" s="80">
        <v>796.19</v>
      </c>
      <c r="G119" s="80"/>
      <c r="H119" s="80"/>
      <c r="I119" s="81"/>
      <c r="J119" s="81"/>
      <c r="K119" s="33">
        <f t="shared" si="1"/>
        <v>796.19</v>
      </c>
      <c r="L119" s="39"/>
      <c r="M119" s="39"/>
      <c r="N119" s="39"/>
      <c r="O119" s="34"/>
    </row>
    <row r="120" spans="1:15" s="12" customFormat="1" ht="15.75" x14ac:dyDescent="0.2">
      <c r="A120" s="156"/>
      <c r="B120" s="159"/>
      <c r="C120" s="1" t="s">
        <v>17</v>
      </c>
      <c r="D120" s="80">
        <f t="shared" si="54"/>
        <v>11.37</v>
      </c>
      <c r="E120" s="80"/>
      <c r="F120" s="80">
        <v>11.37</v>
      </c>
      <c r="G120" s="80"/>
      <c r="H120" s="80"/>
      <c r="I120" s="81"/>
      <c r="J120" s="81"/>
      <c r="K120" s="33">
        <f t="shared" si="1"/>
        <v>11.37</v>
      </c>
      <c r="L120" s="39"/>
      <c r="M120" s="39"/>
      <c r="N120" s="39"/>
      <c r="O120" s="34"/>
    </row>
    <row r="121" spans="1:15" s="12" customFormat="1" ht="31.5" x14ac:dyDescent="0.2">
      <c r="A121" s="156"/>
      <c r="B121" s="159"/>
      <c r="C121" s="1" t="s">
        <v>18</v>
      </c>
      <c r="D121" s="80">
        <f t="shared" si="54"/>
        <v>329.85</v>
      </c>
      <c r="E121" s="80"/>
      <c r="F121" s="80">
        <v>329.85</v>
      </c>
      <c r="G121" s="80"/>
      <c r="H121" s="80"/>
      <c r="I121" s="81"/>
      <c r="J121" s="81"/>
      <c r="K121" s="33">
        <f t="shared" si="1"/>
        <v>329.85</v>
      </c>
      <c r="L121" s="39"/>
      <c r="M121" s="39"/>
      <c r="N121" s="39"/>
      <c r="O121" s="34"/>
    </row>
    <row r="122" spans="1:15" s="12" customFormat="1" ht="15.75" x14ac:dyDescent="0.2">
      <c r="A122" s="156" t="s">
        <v>62</v>
      </c>
      <c r="B122" s="162" t="s">
        <v>71</v>
      </c>
      <c r="C122" s="22" t="s">
        <v>10</v>
      </c>
      <c r="D122" s="80">
        <f>D125+D126+D127</f>
        <v>1000</v>
      </c>
      <c r="E122" s="80">
        <f>E123+E125+E126+E127</f>
        <v>0</v>
      </c>
      <c r="F122" s="80"/>
      <c r="G122" s="80">
        <f t="shared" ref="G122:J122" si="55">G123+G125+G126+G127</f>
        <v>1000</v>
      </c>
      <c r="H122" s="80">
        <f t="shared" si="55"/>
        <v>0</v>
      </c>
      <c r="I122" s="84">
        <f t="shared" si="55"/>
        <v>0</v>
      </c>
      <c r="J122" s="84">
        <f t="shared" si="55"/>
        <v>0</v>
      </c>
      <c r="K122" s="46">
        <f t="shared" si="1"/>
        <v>1000</v>
      </c>
      <c r="L122" s="39"/>
      <c r="M122" s="39"/>
      <c r="N122" s="39"/>
      <c r="O122" s="34"/>
    </row>
    <row r="123" spans="1:15" s="12" customFormat="1" ht="15.75" x14ac:dyDescent="0.2">
      <c r="A123" s="156"/>
      <c r="B123" s="159"/>
      <c r="C123" s="1" t="s">
        <v>8</v>
      </c>
      <c r="D123" s="80"/>
      <c r="E123" s="80"/>
      <c r="F123" s="80"/>
      <c r="G123" s="80"/>
      <c r="H123" s="80"/>
      <c r="I123" s="81"/>
      <c r="J123" s="81"/>
      <c r="K123" s="33">
        <f t="shared" si="1"/>
        <v>0</v>
      </c>
      <c r="L123" s="39"/>
      <c r="M123" s="39"/>
      <c r="N123" s="39"/>
      <c r="O123" s="34"/>
    </row>
    <row r="124" spans="1:15" s="12" customFormat="1" ht="15.75" x14ac:dyDescent="0.2">
      <c r="A124" s="156"/>
      <c r="B124" s="159"/>
      <c r="C124" s="1" t="s">
        <v>91</v>
      </c>
      <c r="D124" s="80"/>
      <c r="E124" s="80"/>
      <c r="F124" s="80"/>
      <c r="G124" s="80"/>
      <c r="H124" s="80"/>
      <c r="I124" s="81"/>
      <c r="J124" s="81"/>
      <c r="K124" s="33"/>
      <c r="L124" s="39"/>
      <c r="M124" s="39"/>
      <c r="N124" s="39"/>
      <c r="O124" s="34"/>
    </row>
    <row r="125" spans="1:15" s="12" customFormat="1" ht="31.5" x14ac:dyDescent="0.2">
      <c r="A125" s="156"/>
      <c r="B125" s="159"/>
      <c r="C125" s="1" t="s">
        <v>9</v>
      </c>
      <c r="D125" s="80">
        <f t="shared" ref="D125:D139" si="56">E125+F125+G125+H125+I125+J125</f>
        <v>700</v>
      </c>
      <c r="E125" s="80"/>
      <c r="F125" s="80"/>
      <c r="G125" s="80">
        <v>700</v>
      </c>
      <c r="H125" s="80"/>
      <c r="I125" s="81"/>
      <c r="J125" s="81"/>
      <c r="K125" s="33">
        <f t="shared" si="1"/>
        <v>700</v>
      </c>
      <c r="L125" s="39"/>
      <c r="M125" s="39"/>
      <c r="N125" s="39"/>
      <c r="O125" s="34"/>
    </row>
    <row r="126" spans="1:15" s="12" customFormat="1" ht="15.75" x14ac:dyDescent="0.2">
      <c r="A126" s="156"/>
      <c r="B126" s="159"/>
      <c r="C126" s="1" t="s">
        <v>17</v>
      </c>
      <c r="D126" s="80">
        <f t="shared" si="56"/>
        <v>10</v>
      </c>
      <c r="E126" s="80"/>
      <c r="F126" s="80"/>
      <c r="G126" s="80">
        <v>10</v>
      </c>
      <c r="H126" s="80"/>
      <c r="I126" s="81"/>
      <c r="J126" s="81"/>
      <c r="K126" s="33">
        <f t="shared" si="1"/>
        <v>10</v>
      </c>
      <c r="L126" s="39"/>
      <c r="M126" s="39"/>
      <c r="N126" s="39"/>
      <c r="O126" s="34"/>
    </row>
    <row r="127" spans="1:15" s="12" customFormat="1" ht="31.5" x14ac:dyDescent="0.2">
      <c r="A127" s="156"/>
      <c r="B127" s="159"/>
      <c r="C127" s="1" t="s">
        <v>18</v>
      </c>
      <c r="D127" s="80">
        <f t="shared" si="56"/>
        <v>290</v>
      </c>
      <c r="E127" s="80"/>
      <c r="F127" s="80"/>
      <c r="G127" s="80">
        <v>290</v>
      </c>
      <c r="H127" s="80"/>
      <c r="I127" s="81"/>
      <c r="J127" s="81"/>
      <c r="K127" s="33">
        <f t="shared" si="1"/>
        <v>290</v>
      </c>
      <c r="L127" s="39"/>
      <c r="M127" s="39"/>
      <c r="N127" s="39"/>
      <c r="O127" s="34"/>
    </row>
    <row r="128" spans="1:15" s="12" customFormat="1" ht="15.75" x14ac:dyDescent="0.2">
      <c r="A128" s="156" t="s">
        <v>73</v>
      </c>
      <c r="B128" s="162" t="s">
        <v>72</v>
      </c>
      <c r="C128" s="22" t="s">
        <v>10</v>
      </c>
      <c r="D128" s="80">
        <f>D131+D132+D133</f>
        <v>1583.41</v>
      </c>
      <c r="E128" s="80">
        <f>E129+E131+E132+E133</f>
        <v>0</v>
      </c>
      <c r="F128" s="80">
        <f t="shared" ref="F128:J128" si="57">F129+F131+F132+F133</f>
        <v>1583.41</v>
      </c>
      <c r="G128" s="80">
        <f t="shared" si="57"/>
        <v>0</v>
      </c>
      <c r="H128" s="80">
        <f t="shared" si="57"/>
        <v>0</v>
      </c>
      <c r="I128" s="84">
        <f t="shared" si="57"/>
        <v>0</v>
      </c>
      <c r="J128" s="84">
        <f t="shared" si="57"/>
        <v>0</v>
      </c>
      <c r="K128" s="46">
        <f t="shared" si="1"/>
        <v>1583.41</v>
      </c>
      <c r="L128" s="39"/>
      <c r="M128" s="39"/>
      <c r="N128" s="39"/>
      <c r="O128" s="34"/>
    </row>
    <row r="129" spans="1:15" s="12" customFormat="1" ht="15.75" x14ac:dyDescent="0.2">
      <c r="A129" s="156"/>
      <c r="B129" s="159"/>
      <c r="C129" s="1" t="s">
        <v>8</v>
      </c>
      <c r="D129" s="80"/>
      <c r="E129" s="80"/>
      <c r="F129" s="80"/>
      <c r="G129" s="80"/>
      <c r="H129" s="80"/>
      <c r="I129" s="81"/>
      <c r="J129" s="81"/>
      <c r="K129" s="33">
        <f t="shared" si="1"/>
        <v>0</v>
      </c>
      <c r="L129" s="39"/>
      <c r="M129" s="39"/>
      <c r="N129" s="39"/>
      <c r="O129" s="34"/>
    </row>
    <row r="130" spans="1:15" s="12" customFormat="1" ht="15.75" x14ac:dyDescent="0.2">
      <c r="A130" s="156"/>
      <c r="B130" s="159"/>
      <c r="C130" s="1" t="s">
        <v>91</v>
      </c>
      <c r="D130" s="80"/>
      <c r="E130" s="80"/>
      <c r="F130" s="80"/>
      <c r="G130" s="80"/>
      <c r="H130" s="80"/>
      <c r="I130" s="81"/>
      <c r="J130" s="81"/>
      <c r="K130" s="33"/>
      <c r="L130" s="39"/>
      <c r="M130" s="39"/>
      <c r="N130" s="39"/>
      <c r="O130" s="34"/>
    </row>
    <row r="131" spans="1:15" s="12" customFormat="1" ht="31.5" x14ac:dyDescent="0.2">
      <c r="A131" s="156"/>
      <c r="B131" s="159"/>
      <c r="C131" s="1" t="s">
        <v>9</v>
      </c>
      <c r="D131" s="80">
        <f t="shared" si="56"/>
        <v>1108.3900000000001</v>
      </c>
      <c r="E131" s="80"/>
      <c r="F131" s="80">
        <v>1108.3900000000001</v>
      </c>
      <c r="G131" s="80"/>
      <c r="H131" s="80"/>
      <c r="I131" s="81"/>
      <c r="J131" s="81"/>
      <c r="K131" s="33">
        <f t="shared" si="1"/>
        <v>1108.3900000000001</v>
      </c>
      <c r="L131" s="39"/>
      <c r="M131" s="39"/>
      <c r="N131" s="39"/>
      <c r="O131" s="34"/>
    </row>
    <row r="132" spans="1:15" s="12" customFormat="1" ht="15.75" x14ac:dyDescent="0.2">
      <c r="A132" s="156"/>
      <c r="B132" s="159"/>
      <c r="C132" s="1" t="s">
        <v>17</v>
      </c>
      <c r="D132" s="80">
        <f t="shared" si="56"/>
        <v>15.83</v>
      </c>
      <c r="E132" s="80"/>
      <c r="F132" s="80">
        <v>15.83</v>
      </c>
      <c r="G132" s="80"/>
      <c r="H132" s="80"/>
      <c r="I132" s="81"/>
      <c r="J132" s="81"/>
      <c r="K132" s="33">
        <f t="shared" si="1"/>
        <v>15.83</v>
      </c>
      <c r="L132" s="39"/>
      <c r="M132" s="39"/>
      <c r="N132" s="39"/>
      <c r="O132" s="34"/>
    </row>
    <row r="133" spans="1:15" s="12" customFormat="1" ht="31.5" x14ac:dyDescent="0.2">
      <c r="A133" s="156"/>
      <c r="B133" s="159"/>
      <c r="C133" s="1" t="s">
        <v>18</v>
      </c>
      <c r="D133" s="80">
        <f t="shared" si="56"/>
        <v>459.19</v>
      </c>
      <c r="E133" s="80"/>
      <c r="F133" s="80">
        <v>459.19</v>
      </c>
      <c r="G133" s="80"/>
      <c r="H133" s="80"/>
      <c r="I133" s="81"/>
      <c r="J133" s="81"/>
      <c r="K133" s="33">
        <f t="shared" si="1"/>
        <v>459.19</v>
      </c>
      <c r="L133" s="39"/>
      <c r="M133" s="39"/>
      <c r="N133" s="39"/>
      <c r="O133" s="34"/>
    </row>
    <row r="134" spans="1:15" s="12" customFormat="1" ht="15.75" x14ac:dyDescent="0.2">
      <c r="A134" s="156" t="s">
        <v>74</v>
      </c>
      <c r="B134" s="162" t="s">
        <v>63</v>
      </c>
      <c r="C134" s="22" t="s">
        <v>10</v>
      </c>
      <c r="D134" s="80">
        <f t="shared" ref="D134" si="58">D137+D138+D139</f>
        <v>2000</v>
      </c>
      <c r="E134" s="80">
        <f>E135+E137+E138+E139</f>
        <v>0</v>
      </c>
      <c r="F134" s="80">
        <f t="shared" ref="F134:J134" si="59">F135+F137+F138+F139</f>
        <v>0</v>
      </c>
      <c r="G134" s="80">
        <f t="shared" si="59"/>
        <v>2000</v>
      </c>
      <c r="H134" s="80">
        <f t="shared" si="59"/>
        <v>0</v>
      </c>
      <c r="I134" s="80">
        <f t="shared" si="59"/>
        <v>0</v>
      </c>
      <c r="J134" s="80">
        <f t="shared" si="59"/>
        <v>0</v>
      </c>
      <c r="K134" s="46">
        <f t="shared" si="1"/>
        <v>2000</v>
      </c>
      <c r="L134" s="39"/>
      <c r="M134" s="39"/>
      <c r="N134" s="39"/>
      <c r="O134" s="34"/>
    </row>
    <row r="135" spans="1:15" s="12" customFormat="1" ht="15.75" x14ac:dyDescent="0.2">
      <c r="A135" s="156"/>
      <c r="B135" s="159"/>
      <c r="C135" s="1" t="s">
        <v>8</v>
      </c>
      <c r="D135" s="80"/>
      <c r="E135" s="80"/>
      <c r="F135" s="80">
        <v>0</v>
      </c>
      <c r="G135" s="80"/>
      <c r="H135" s="80"/>
      <c r="I135" s="81"/>
      <c r="J135" s="81"/>
      <c r="K135" s="33">
        <f t="shared" si="1"/>
        <v>0</v>
      </c>
      <c r="L135" s="39"/>
      <c r="M135" s="39"/>
      <c r="N135" s="39"/>
      <c r="O135" s="34"/>
    </row>
    <row r="136" spans="1:15" s="12" customFormat="1" ht="15.75" x14ac:dyDescent="0.2">
      <c r="A136" s="156"/>
      <c r="B136" s="159"/>
      <c r="C136" s="1" t="s">
        <v>91</v>
      </c>
      <c r="D136" s="80"/>
      <c r="E136" s="80"/>
      <c r="F136" s="80"/>
      <c r="G136" s="80"/>
      <c r="H136" s="80"/>
      <c r="I136" s="81"/>
      <c r="J136" s="81"/>
      <c r="K136" s="33"/>
      <c r="L136" s="39"/>
      <c r="M136" s="39"/>
      <c r="N136" s="39"/>
      <c r="O136" s="34"/>
    </row>
    <row r="137" spans="1:15" s="12" customFormat="1" ht="31.5" x14ac:dyDescent="0.2">
      <c r="A137" s="156"/>
      <c r="B137" s="159"/>
      <c r="C137" s="1" t="s">
        <v>9</v>
      </c>
      <c r="D137" s="80">
        <f t="shared" si="56"/>
        <v>1400</v>
      </c>
      <c r="E137" s="80"/>
      <c r="F137" s="80"/>
      <c r="G137" s="80">
        <v>1400</v>
      </c>
      <c r="H137" s="80"/>
      <c r="I137" s="81"/>
      <c r="J137" s="81"/>
      <c r="K137" s="33">
        <f t="shared" si="1"/>
        <v>1400</v>
      </c>
      <c r="L137" s="39"/>
      <c r="M137" s="39"/>
      <c r="N137" s="39"/>
      <c r="O137" s="34"/>
    </row>
    <row r="138" spans="1:15" s="12" customFormat="1" ht="15.75" x14ac:dyDescent="0.2">
      <c r="A138" s="156"/>
      <c r="B138" s="159"/>
      <c r="C138" s="1" t="s">
        <v>17</v>
      </c>
      <c r="D138" s="80">
        <f t="shared" si="56"/>
        <v>20</v>
      </c>
      <c r="E138" s="80"/>
      <c r="F138" s="80"/>
      <c r="G138" s="80">
        <v>20</v>
      </c>
      <c r="H138" s="80"/>
      <c r="I138" s="81"/>
      <c r="J138" s="81"/>
      <c r="K138" s="33">
        <f t="shared" si="1"/>
        <v>20</v>
      </c>
      <c r="L138" s="39"/>
      <c r="M138" s="39"/>
      <c r="N138" s="39"/>
      <c r="O138" s="34"/>
    </row>
    <row r="139" spans="1:15" s="12" customFormat="1" ht="31.5" x14ac:dyDescent="0.2">
      <c r="A139" s="156"/>
      <c r="B139" s="159"/>
      <c r="C139" s="1" t="s">
        <v>18</v>
      </c>
      <c r="D139" s="80">
        <f t="shared" si="56"/>
        <v>580</v>
      </c>
      <c r="E139" s="80"/>
      <c r="F139" s="80"/>
      <c r="G139" s="80">
        <v>580</v>
      </c>
      <c r="H139" s="80"/>
      <c r="I139" s="81"/>
      <c r="J139" s="81"/>
      <c r="K139" s="33">
        <f t="shared" si="1"/>
        <v>580</v>
      </c>
      <c r="L139" s="39"/>
      <c r="M139" s="39"/>
      <c r="N139" s="39"/>
      <c r="O139" s="34"/>
    </row>
    <row r="140" spans="1:15" s="12" customFormat="1" ht="15.75" x14ac:dyDescent="0.2">
      <c r="A140" s="156" t="s">
        <v>75</v>
      </c>
      <c r="B140" s="162" t="s">
        <v>54</v>
      </c>
      <c r="C140" s="22" t="s">
        <v>10</v>
      </c>
      <c r="D140" s="80">
        <f>D143+D144+D145</f>
        <v>2000</v>
      </c>
      <c r="E140" s="80">
        <f>E141+E143+E144+E145</f>
        <v>0</v>
      </c>
      <c r="F140" s="80">
        <f t="shared" ref="F140:J140" si="60">F141+F143+F144+F145</f>
        <v>0</v>
      </c>
      <c r="G140" s="80">
        <f t="shared" si="60"/>
        <v>2000</v>
      </c>
      <c r="H140" s="80">
        <f t="shared" si="60"/>
        <v>0</v>
      </c>
      <c r="I140" s="80">
        <f t="shared" si="60"/>
        <v>0</v>
      </c>
      <c r="J140" s="80">
        <f t="shared" si="60"/>
        <v>0</v>
      </c>
      <c r="K140" s="46">
        <f t="shared" si="1"/>
        <v>2000</v>
      </c>
      <c r="L140" s="39"/>
      <c r="M140" s="39"/>
      <c r="N140" s="39"/>
      <c r="O140" s="34"/>
    </row>
    <row r="141" spans="1:15" s="12" customFormat="1" ht="15.75" x14ac:dyDescent="0.2">
      <c r="A141" s="156"/>
      <c r="B141" s="159"/>
      <c r="C141" s="1" t="s">
        <v>8</v>
      </c>
      <c r="D141" s="80"/>
      <c r="E141" s="80"/>
      <c r="F141" s="80"/>
      <c r="G141" s="80"/>
      <c r="H141" s="80"/>
      <c r="I141" s="81"/>
      <c r="J141" s="81"/>
      <c r="K141" s="33">
        <f t="shared" si="1"/>
        <v>0</v>
      </c>
      <c r="L141" s="39"/>
      <c r="M141" s="39"/>
      <c r="N141" s="39"/>
      <c r="O141" s="34"/>
    </row>
    <row r="142" spans="1:15" s="12" customFormat="1" ht="15.75" x14ac:dyDescent="0.2">
      <c r="A142" s="156"/>
      <c r="B142" s="159"/>
      <c r="C142" s="1" t="s">
        <v>91</v>
      </c>
      <c r="D142" s="80"/>
      <c r="E142" s="80"/>
      <c r="F142" s="80"/>
      <c r="G142" s="80"/>
      <c r="H142" s="80"/>
      <c r="I142" s="81"/>
      <c r="J142" s="81"/>
      <c r="K142" s="33"/>
      <c r="L142" s="39"/>
      <c r="M142" s="39"/>
      <c r="N142" s="39"/>
      <c r="O142" s="34"/>
    </row>
    <row r="143" spans="1:15" s="12" customFormat="1" ht="31.5" x14ac:dyDescent="0.2">
      <c r="A143" s="156"/>
      <c r="B143" s="159"/>
      <c r="C143" s="1" t="s">
        <v>9</v>
      </c>
      <c r="D143" s="80">
        <f t="shared" ref="D143:D151" si="61">E143+F143+G143+H143+I143+J143</f>
        <v>1400</v>
      </c>
      <c r="E143" s="80"/>
      <c r="F143" s="80"/>
      <c r="G143" s="80">
        <v>1400</v>
      </c>
      <c r="H143" s="80"/>
      <c r="I143" s="81"/>
      <c r="J143" s="81"/>
      <c r="K143" s="33">
        <f t="shared" si="1"/>
        <v>1400</v>
      </c>
      <c r="L143" s="39"/>
      <c r="M143" s="39"/>
      <c r="N143" s="39"/>
      <c r="O143" s="34"/>
    </row>
    <row r="144" spans="1:15" s="12" customFormat="1" ht="15.75" x14ac:dyDescent="0.2">
      <c r="A144" s="156"/>
      <c r="B144" s="159"/>
      <c r="C144" s="1" t="s">
        <v>17</v>
      </c>
      <c r="D144" s="80">
        <f t="shared" si="61"/>
        <v>20</v>
      </c>
      <c r="E144" s="80"/>
      <c r="F144" s="80"/>
      <c r="G144" s="80">
        <v>20</v>
      </c>
      <c r="H144" s="80"/>
      <c r="I144" s="81"/>
      <c r="J144" s="81"/>
      <c r="K144" s="33">
        <f t="shared" si="1"/>
        <v>20</v>
      </c>
      <c r="L144" s="39"/>
      <c r="M144" s="39"/>
      <c r="N144" s="39"/>
      <c r="O144" s="34"/>
    </row>
    <row r="145" spans="1:15" s="12" customFormat="1" ht="31.5" x14ac:dyDescent="0.2">
      <c r="A145" s="156"/>
      <c r="B145" s="159"/>
      <c r="C145" s="1" t="s">
        <v>18</v>
      </c>
      <c r="D145" s="80">
        <f t="shared" si="61"/>
        <v>580</v>
      </c>
      <c r="E145" s="80"/>
      <c r="F145" s="80"/>
      <c r="G145" s="80">
        <v>580</v>
      </c>
      <c r="H145" s="80"/>
      <c r="I145" s="81"/>
      <c r="J145" s="81"/>
      <c r="K145" s="33">
        <f t="shared" si="1"/>
        <v>580</v>
      </c>
      <c r="L145" s="39"/>
      <c r="M145" s="39"/>
      <c r="N145" s="39"/>
      <c r="O145" s="34"/>
    </row>
    <row r="146" spans="1:15" s="12" customFormat="1" ht="15.75" x14ac:dyDescent="0.2">
      <c r="A146" s="156" t="s">
        <v>76</v>
      </c>
      <c r="B146" s="162" t="s">
        <v>56</v>
      </c>
      <c r="C146" s="22" t="s">
        <v>10</v>
      </c>
      <c r="D146" s="80">
        <f t="shared" ref="D146" si="62">D149+D150+D151</f>
        <v>1000</v>
      </c>
      <c r="E146" s="80">
        <f>E147+E149+E150+E151</f>
        <v>0</v>
      </c>
      <c r="F146" s="80">
        <f t="shared" ref="F146:J146" si="63">F147+F149+F150+F151</f>
        <v>0</v>
      </c>
      <c r="G146" s="80">
        <f t="shared" si="63"/>
        <v>0</v>
      </c>
      <c r="H146" s="80">
        <f t="shared" si="63"/>
        <v>1000</v>
      </c>
      <c r="I146" s="80">
        <f t="shared" si="63"/>
        <v>0</v>
      </c>
      <c r="J146" s="80">
        <f t="shared" si="63"/>
        <v>0</v>
      </c>
      <c r="K146" s="46">
        <f t="shared" si="1"/>
        <v>1000</v>
      </c>
      <c r="L146" s="39"/>
      <c r="M146" s="39"/>
      <c r="N146" s="39"/>
      <c r="O146" s="34"/>
    </row>
    <row r="147" spans="1:15" s="12" customFormat="1" ht="15.75" x14ac:dyDescent="0.2">
      <c r="A147" s="156"/>
      <c r="B147" s="159"/>
      <c r="C147" s="1" t="s">
        <v>8</v>
      </c>
      <c r="D147" s="80"/>
      <c r="E147" s="80"/>
      <c r="F147" s="80"/>
      <c r="G147" s="80"/>
      <c r="H147" s="80"/>
      <c r="I147" s="81"/>
      <c r="J147" s="81"/>
      <c r="K147" s="33">
        <f t="shared" si="1"/>
        <v>0</v>
      </c>
      <c r="L147" s="39"/>
      <c r="M147" s="39"/>
      <c r="N147" s="39"/>
      <c r="O147" s="34"/>
    </row>
    <row r="148" spans="1:15" s="12" customFormat="1" ht="15.75" x14ac:dyDescent="0.2">
      <c r="A148" s="156"/>
      <c r="B148" s="159"/>
      <c r="C148" s="1" t="s">
        <v>91</v>
      </c>
      <c r="D148" s="80"/>
      <c r="E148" s="80"/>
      <c r="F148" s="80"/>
      <c r="G148" s="80"/>
      <c r="H148" s="80"/>
      <c r="I148" s="81"/>
      <c r="J148" s="81"/>
      <c r="K148" s="33"/>
      <c r="L148" s="39"/>
      <c r="M148" s="39"/>
      <c r="N148" s="39"/>
      <c r="O148" s="34"/>
    </row>
    <row r="149" spans="1:15" s="12" customFormat="1" ht="31.5" x14ac:dyDescent="0.2">
      <c r="A149" s="156"/>
      <c r="B149" s="159"/>
      <c r="C149" s="1" t="s">
        <v>9</v>
      </c>
      <c r="D149" s="81">
        <f t="shared" si="61"/>
        <v>700</v>
      </c>
      <c r="E149" s="80"/>
      <c r="F149" s="81"/>
      <c r="G149" s="81"/>
      <c r="H149" s="81">
        <v>700</v>
      </c>
      <c r="I149" s="81"/>
      <c r="J149" s="81"/>
      <c r="K149" s="33">
        <f t="shared" si="1"/>
        <v>700</v>
      </c>
      <c r="L149" s="39"/>
      <c r="M149" s="39"/>
      <c r="N149" s="39"/>
      <c r="O149" s="34"/>
    </row>
    <row r="150" spans="1:15" s="12" customFormat="1" ht="15.75" x14ac:dyDescent="0.2">
      <c r="A150" s="156"/>
      <c r="B150" s="159"/>
      <c r="C150" s="1" t="s">
        <v>17</v>
      </c>
      <c r="D150" s="81">
        <f t="shared" si="61"/>
        <v>10</v>
      </c>
      <c r="E150" s="80"/>
      <c r="F150" s="81"/>
      <c r="G150" s="81"/>
      <c r="H150" s="81">
        <v>10</v>
      </c>
      <c r="I150" s="81"/>
      <c r="J150" s="81"/>
      <c r="K150" s="33">
        <f t="shared" si="1"/>
        <v>10</v>
      </c>
      <c r="L150" s="39"/>
      <c r="M150" s="39"/>
      <c r="N150" s="39"/>
      <c r="O150" s="34"/>
    </row>
    <row r="151" spans="1:15" s="12" customFormat="1" ht="31.5" x14ac:dyDescent="0.2">
      <c r="A151" s="156"/>
      <c r="B151" s="159"/>
      <c r="C151" s="1" t="s">
        <v>18</v>
      </c>
      <c r="D151" s="81">
        <f t="shared" si="61"/>
        <v>290</v>
      </c>
      <c r="E151" s="80"/>
      <c r="F151" s="81"/>
      <c r="G151" s="81"/>
      <c r="H151" s="81">
        <v>290</v>
      </c>
      <c r="I151" s="81"/>
      <c r="J151" s="81"/>
      <c r="K151" s="33">
        <f t="shared" si="1"/>
        <v>290</v>
      </c>
      <c r="L151" s="39"/>
      <c r="M151" s="39"/>
      <c r="N151" s="39"/>
      <c r="O151" s="34"/>
    </row>
    <row r="152" spans="1:15" s="12" customFormat="1" ht="15.75" x14ac:dyDescent="0.2">
      <c r="A152" s="156" t="s">
        <v>77</v>
      </c>
      <c r="B152" s="162" t="s">
        <v>58</v>
      </c>
      <c r="C152" s="22" t="s">
        <v>10</v>
      </c>
      <c r="D152" s="80">
        <f t="shared" ref="D152" si="64">D155+D156+D157</f>
        <v>2000</v>
      </c>
      <c r="E152" s="80">
        <f>E153+E155+E156+E157</f>
        <v>0</v>
      </c>
      <c r="F152" s="80">
        <f t="shared" ref="F152:J152" si="65">F153+F155+F156+F157</f>
        <v>0</v>
      </c>
      <c r="G152" s="80">
        <f t="shared" si="65"/>
        <v>0</v>
      </c>
      <c r="H152" s="80">
        <f t="shared" si="65"/>
        <v>0</v>
      </c>
      <c r="I152" s="80">
        <f t="shared" si="65"/>
        <v>2000</v>
      </c>
      <c r="J152" s="80">
        <f t="shared" si="65"/>
        <v>0</v>
      </c>
      <c r="K152" s="46">
        <f t="shared" si="1"/>
        <v>2000</v>
      </c>
      <c r="L152" s="39"/>
      <c r="M152" s="39"/>
      <c r="N152" s="39"/>
      <c r="O152" s="34"/>
    </row>
    <row r="153" spans="1:15" s="12" customFormat="1" ht="15.75" x14ac:dyDescent="0.2">
      <c r="A153" s="156"/>
      <c r="B153" s="159"/>
      <c r="C153" s="1" t="s">
        <v>8</v>
      </c>
      <c r="D153" s="81"/>
      <c r="E153" s="80"/>
      <c r="F153" s="81"/>
      <c r="G153" s="81"/>
      <c r="H153" s="81"/>
      <c r="I153" s="81"/>
      <c r="J153" s="81"/>
      <c r="K153" s="33">
        <f t="shared" si="1"/>
        <v>0</v>
      </c>
      <c r="L153" s="39"/>
      <c r="M153" s="39"/>
      <c r="N153" s="39"/>
      <c r="O153" s="34"/>
    </row>
    <row r="154" spans="1:15" s="12" customFormat="1" ht="15.75" x14ac:dyDescent="0.2">
      <c r="A154" s="156"/>
      <c r="B154" s="159"/>
      <c r="C154" s="1" t="s">
        <v>91</v>
      </c>
      <c r="D154" s="81"/>
      <c r="E154" s="80"/>
      <c r="F154" s="81"/>
      <c r="G154" s="81"/>
      <c r="H154" s="81"/>
      <c r="I154" s="81"/>
      <c r="J154" s="81"/>
      <c r="K154" s="33"/>
      <c r="L154" s="39"/>
      <c r="M154" s="39"/>
      <c r="N154" s="39"/>
      <c r="O154" s="34"/>
    </row>
    <row r="155" spans="1:15" s="12" customFormat="1" ht="31.5" x14ac:dyDescent="0.2">
      <c r="A155" s="156"/>
      <c r="B155" s="159"/>
      <c r="C155" s="1" t="s">
        <v>9</v>
      </c>
      <c r="D155" s="81">
        <f t="shared" ref="D155:D157" si="66">E155+F155+G155+H155+I155+J155</f>
        <v>1400</v>
      </c>
      <c r="E155" s="80"/>
      <c r="F155" s="81"/>
      <c r="G155" s="81"/>
      <c r="H155" s="81"/>
      <c r="I155" s="81">
        <v>1400</v>
      </c>
      <c r="J155" s="81"/>
      <c r="K155" s="33">
        <f t="shared" si="1"/>
        <v>1400</v>
      </c>
      <c r="L155" s="39"/>
      <c r="M155" s="39"/>
      <c r="N155" s="39"/>
      <c r="O155" s="34"/>
    </row>
    <row r="156" spans="1:15" s="12" customFormat="1" ht="15.75" x14ac:dyDescent="0.2">
      <c r="A156" s="156"/>
      <c r="B156" s="159"/>
      <c r="C156" s="1" t="s">
        <v>17</v>
      </c>
      <c r="D156" s="81">
        <f t="shared" si="66"/>
        <v>20</v>
      </c>
      <c r="E156" s="80"/>
      <c r="F156" s="81"/>
      <c r="G156" s="81"/>
      <c r="H156" s="81"/>
      <c r="I156" s="81">
        <v>20</v>
      </c>
      <c r="J156" s="81"/>
      <c r="K156" s="33">
        <f t="shared" si="1"/>
        <v>20</v>
      </c>
      <c r="L156" s="39"/>
      <c r="M156" s="39"/>
      <c r="N156" s="39"/>
      <c r="O156" s="34"/>
    </row>
    <row r="157" spans="1:15" s="12" customFormat="1" ht="31.5" x14ac:dyDescent="0.2">
      <c r="A157" s="156"/>
      <c r="B157" s="159"/>
      <c r="C157" s="1" t="s">
        <v>18</v>
      </c>
      <c r="D157" s="81">
        <f t="shared" si="66"/>
        <v>580</v>
      </c>
      <c r="E157" s="80"/>
      <c r="F157" s="81"/>
      <c r="G157" s="81"/>
      <c r="H157" s="81"/>
      <c r="I157" s="81">
        <v>580</v>
      </c>
      <c r="J157" s="81"/>
      <c r="K157" s="33">
        <f t="shared" si="1"/>
        <v>580</v>
      </c>
      <c r="L157" s="39"/>
      <c r="M157" s="39"/>
      <c r="N157" s="39"/>
      <c r="O157" s="34"/>
    </row>
    <row r="158" spans="1:15" s="12" customFormat="1" ht="15.75" x14ac:dyDescent="0.2">
      <c r="A158" s="156" t="s">
        <v>78</v>
      </c>
      <c r="B158" s="162" t="s">
        <v>79</v>
      </c>
      <c r="C158" s="22" t="s">
        <v>10</v>
      </c>
      <c r="D158" s="80">
        <f t="shared" ref="D158" si="67">D161+D162+D163</f>
        <v>1000</v>
      </c>
      <c r="E158" s="80">
        <f>E161+E159+E162+E163</f>
        <v>0</v>
      </c>
      <c r="F158" s="80">
        <f t="shared" ref="F158:J158" si="68">F161+F159+F162+F163</f>
        <v>0</v>
      </c>
      <c r="G158" s="80">
        <f t="shared" si="68"/>
        <v>0</v>
      </c>
      <c r="H158" s="80">
        <f t="shared" si="68"/>
        <v>0</v>
      </c>
      <c r="I158" s="80">
        <f t="shared" si="68"/>
        <v>0</v>
      </c>
      <c r="J158" s="80">
        <f t="shared" si="68"/>
        <v>1000</v>
      </c>
      <c r="K158" s="46">
        <f t="shared" si="1"/>
        <v>1000</v>
      </c>
      <c r="L158" s="39"/>
      <c r="M158" s="39"/>
      <c r="N158" s="39"/>
      <c r="O158" s="34"/>
    </row>
    <row r="159" spans="1:15" s="12" customFormat="1" ht="15.75" x14ac:dyDescent="0.2">
      <c r="A159" s="156"/>
      <c r="B159" s="159"/>
      <c r="C159" s="1" t="s">
        <v>8</v>
      </c>
      <c r="D159" s="81"/>
      <c r="E159" s="80"/>
      <c r="F159" s="81"/>
      <c r="G159" s="81"/>
      <c r="H159" s="81"/>
      <c r="I159" s="81"/>
      <c r="J159" s="81"/>
      <c r="K159" s="33">
        <f t="shared" si="1"/>
        <v>0</v>
      </c>
      <c r="L159" s="39"/>
      <c r="M159" s="39"/>
      <c r="N159" s="39"/>
      <c r="O159" s="34"/>
    </row>
    <row r="160" spans="1:15" s="12" customFormat="1" ht="15.75" x14ac:dyDescent="0.2">
      <c r="A160" s="156"/>
      <c r="B160" s="159"/>
      <c r="C160" s="1" t="s">
        <v>91</v>
      </c>
      <c r="D160" s="81"/>
      <c r="E160" s="80"/>
      <c r="F160" s="81"/>
      <c r="G160" s="81"/>
      <c r="H160" s="81"/>
      <c r="I160" s="81"/>
      <c r="J160" s="81"/>
      <c r="K160" s="33"/>
      <c r="L160" s="39"/>
      <c r="M160" s="39"/>
      <c r="N160" s="39"/>
      <c r="O160" s="34"/>
    </row>
    <row r="161" spans="1:15" s="12" customFormat="1" ht="31.5" x14ac:dyDescent="0.2">
      <c r="A161" s="156"/>
      <c r="B161" s="159"/>
      <c r="C161" s="1" t="s">
        <v>9</v>
      </c>
      <c r="D161" s="81">
        <f t="shared" ref="D161:D163" si="69">E161+F161+G161+H161+I161+J161</f>
        <v>700</v>
      </c>
      <c r="E161" s="80"/>
      <c r="F161" s="81"/>
      <c r="G161" s="81"/>
      <c r="H161" s="81"/>
      <c r="I161" s="81"/>
      <c r="J161" s="81">
        <v>700</v>
      </c>
      <c r="K161" s="33">
        <f t="shared" si="1"/>
        <v>700</v>
      </c>
      <c r="L161" s="39"/>
      <c r="M161" s="39"/>
      <c r="N161" s="39"/>
      <c r="O161" s="34"/>
    </row>
    <row r="162" spans="1:15" s="12" customFormat="1" ht="15.75" x14ac:dyDescent="0.2">
      <c r="A162" s="156"/>
      <c r="B162" s="159"/>
      <c r="C162" s="1" t="s">
        <v>17</v>
      </c>
      <c r="D162" s="81">
        <f t="shared" si="69"/>
        <v>10</v>
      </c>
      <c r="E162" s="80"/>
      <c r="F162" s="81"/>
      <c r="G162" s="81"/>
      <c r="H162" s="81"/>
      <c r="I162" s="81"/>
      <c r="J162" s="81">
        <v>10</v>
      </c>
      <c r="K162" s="33">
        <f t="shared" si="1"/>
        <v>10</v>
      </c>
      <c r="L162" s="39"/>
      <c r="M162" s="39"/>
      <c r="N162" s="39"/>
      <c r="O162" s="34"/>
    </row>
    <row r="163" spans="1:15" s="12" customFormat="1" ht="31.5" x14ac:dyDescent="0.2">
      <c r="A163" s="156"/>
      <c r="B163" s="159"/>
      <c r="C163" s="1" t="s">
        <v>18</v>
      </c>
      <c r="D163" s="81">
        <f t="shared" si="69"/>
        <v>290</v>
      </c>
      <c r="E163" s="80"/>
      <c r="F163" s="80"/>
      <c r="G163" s="80"/>
      <c r="H163" s="80"/>
      <c r="I163" s="81"/>
      <c r="J163" s="81">
        <v>290</v>
      </c>
      <c r="K163" s="33">
        <f t="shared" si="1"/>
        <v>290</v>
      </c>
      <c r="L163" s="39"/>
      <c r="M163" s="39"/>
      <c r="N163" s="39"/>
      <c r="O163" s="34"/>
    </row>
    <row r="164" spans="1:15" s="18" customFormat="1" ht="15.75" customHeight="1" x14ac:dyDescent="0.2">
      <c r="A164" s="165" t="s">
        <v>34</v>
      </c>
      <c r="B164" s="165" t="s">
        <v>28</v>
      </c>
      <c r="C164" s="22" t="s">
        <v>10</v>
      </c>
      <c r="D164" s="82">
        <f>D167+D168+D169+D166</f>
        <v>44434.517</v>
      </c>
      <c r="E164" s="82">
        <f>E167+E168+E169+E166</f>
        <v>0</v>
      </c>
      <c r="F164" s="82">
        <f t="shared" ref="F164:J164" si="70">F167+F168+F169+F166</f>
        <v>44434.517</v>
      </c>
      <c r="G164" s="82">
        <f t="shared" si="70"/>
        <v>0</v>
      </c>
      <c r="H164" s="82">
        <f t="shared" si="70"/>
        <v>0</v>
      </c>
      <c r="I164" s="82">
        <f t="shared" si="70"/>
        <v>0</v>
      </c>
      <c r="J164" s="82">
        <f t="shared" si="70"/>
        <v>0</v>
      </c>
      <c r="K164" s="58">
        <f t="shared" si="1"/>
        <v>44434.517</v>
      </c>
      <c r="L164" s="59">
        <f>K171+K177</f>
        <v>44434.517</v>
      </c>
      <c r="M164" s="36"/>
      <c r="N164" s="36"/>
    </row>
    <row r="165" spans="1:15" s="10" customFormat="1" ht="15.75" x14ac:dyDescent="0.2">
      <c r="A165" s="158"/>
      <c r="B165" s="165"/>
      <c r="C165" s="1" t="s">
        <v>8</v>
      </c>
      <c r="D165" s="82"/>
      <c r="E165" s="82"/>
      <c r="F165" s="82"/>
      <c r="G165" s="82"/>
      <c r="H165" s="82">
        <v>0</v>
      </c>
      <c r="I165" s="82"/>
      <c r="J165" s="82"/>
      <c r="K165" s="33">
        <f t="shared" si="1"/>
        <v>0</v>
      </c>
      <c r="L165" s="41"/>
      <c r="M165" s="36"/>
      <c r="N165" s="36"/>
    </row>
    <row r="166" spans="1:15" s="10" customFormat="1" ht="15.75" x14ac:dyDescent="0.2">
      <c r="A166" s="158"/>
      <c r="B166" s="165"/>
      <c r="C166" s="1" t="s">
        <v>91</v>
      </c>
      <c r="D166" s="82">
        <f>E166+F166+G166+H166+I166+J166</f>
        <v>38568.199999999997</v>
      </c>
      <c r="E166" s="82">
        <f>E173+E179</f>
        <v>0</v>
      </c>
      <c r="F166" s="82">
        <f t="shared" ref="F166:J169" si="71">F173+F179</f>
        <v>38568.199999999997</v>
      </c>
      <c r="G166" s="82">
        <f t="shared" si="71"/>
        <v>0</v>
      </c>
      <c r="H166" s="82">
        <f t="shared" si="71"/>
        <v>0</v>
      </c>
      <c r="I166" s="82">
        <f t="shared" si="71"/>
        <v>0</v>
      </c>
      <c r="J166" s="82">
        <f t="shared" si="71"/>
        <v>0</v>
      </c>
      <c r="K166" s="33"/>
      <c r="L166" s="41"/>
      <c r="M166" s="36"/>
      <c r="N166" s="36"/>
    </row>
    <row r="167" spans="1:15" s="10" customFormat="1" ht="31.5" x14ac:dyDescent="0.2">
      <c r="A167" s="158"/>
      <c r="B167" s="165"/>
      <c r="C167" s="1" t="s">
        <v>9</v>
      </c>
      <c r="D167" s="82">
        <f t="shared" ref="D167:D169" si="72">E167+F167+G167+H167+I167+J167</f>
        <v>3376.9560000000001</v>
      </c>
      <c r="E167" s="82">
        <f>E174+E180</f>
        <v>0</v>
      </c>
      <c r="F167" s="82">
        <f t="shared" si="71"/>
        <v>3376.9560000000001</v>
      </c>
      <c r="G167" s="82">
        <f t="shared" si="71"/>
        <v>0</v>
      </c>
      <c r="H167" s="82">
        <f t="shared" si="71"/>
        <v>0</v>
      </c>
      <c r="I167" s="82">
        <f t="shared" si="71"/>
        <v>0</v>
      </c>
      <c r="J167" s="82">
        <f t="shared" si="71"/>
        <v>0</v>
      </c>
      <c r="K167" s="33">
        <f t="shared" si="1"/>
        <v>3376.9560000000001</v>
      </c>
      <c r="L167" s="41"/>
      <c r="M167" s="36"/>
      <c r="N167" s="36"/>
    </row>
    <row r="168" spans="1:15" s="10" customFormat="1" ht="18.75" customHeight="1" x14ac:dyDescent="0.2">
      <c r="A168" s="158"/>
      <c r="B168" s="165"/>
      <c r="C168" s="1" t="s">
        <v>17</v>
      </c>
      <c r="D168" s="82">
        <f t="shared" si="72"/>
        <v>44.198999999999998</v>
      </c>
      <c r="E168" s="82">
        <f>E175+E181</f>
        <v>0</v>
      </c>
      <c r="F168" s="82">
        <f t="shared" si="71"/>
        <v>44.198999999999998</v>
      </c>
      <c r="G168" s="82">
        <f t="shared" si="71"/>
        <v>0</v>
      </c>
      <c r="H168" s="82">
        <f t="shared" si="71"/>
        <v>0</v>
      </c>
      <c r="I168" s="82">
        <f t="shared" si="71"/>
        <v>0</v>
      </c>
      <c r="J168" s="82">
        <f t="shared" si="71"/>
        <v>0</v>
      </c>
      <c r="K168" s="33">
        <f t="shared" si="1"/>
        <v>44.198999999999998</v>
      </c>
      <c r="L168" s="36"/>
      <c r="M168" s="36"/>
      <c r="N168" s="36"/>
    </row>
    <row r="169" spans="1:15" s="10" customFormat="1" ht="31.5" x14ac:dyDescent="0.2">
      <c r="A169" s="158"/>
      <c r="B169" s="165"/>
      <c r="C169" s="1" t="s">
        <v>18</v>
      </c>
      <c r="D169" s="82">
        <f t="shared" si="72"/>
        <v>2445.1620000000003</v>
      </c>
      <c r="E169" s="82">
        <f>E176+E182</f>
        <v>0</v>
      </c>
      <c r="F169" s="82">
        <f t="shared" si="71"/>
        <v>2445.1620000000003</v>
      </c>
      <c r="G169" s="82">
        <f t="shared" si="71"/>
        <v>0</v>
      </c>
      <c r="H169" s="82">
        <f t="shared" si="71"/>
        <v>0</v>
      </c>
      <c r="I169" s="82">
        <f t="shared" si="71"/>
        <v>0</v>
      </c>
      <c r="J169" s="82">
        <f t="shared" si="71"/>
        <v>0</v>
      </c>
      <c r="K169" s="33">
        <f t="shared" si="1"/>
        <v>2445.1620000000003</v>
      </c>
      <c r="L169" s="36"/>
      <c r="M169" s="36"/>
      <c r="N169" s="36"/>
    </row>
    <row r="170" spans="1:15" s="10" customFormat="1" ht="15.75" x14ac:dyDescent="0.2">
      <c r="A170" s="69"/>
      <c r="B170" s="69" t="s">
        <v>42</v>
      </c>
      <c r="C170" s="1"/>
      <c r="D170" s="81"/>
      <c r="E170" s="80"/>
      <c r="F170" s="80"/>
      <c r="G170" s="80"/>
      <c r="H170" s="80"/>
      <c r="I170" s="81"/>
      <c r="J170" s="81"/>
      <c r="K170" s="33">
        <f t="shared" si="1"/>
        <v>0</v>
      </c>
      <c r="L170" s="36"/>
      <c r="M170" s="36"/>
      <c r="N170" s="36"/>
    </row>
    <row r="171" spans="1:15" s="10" customFormat="1" ht="15.75" x14ac:dyDescent="0.2">
      <c r="A171" s="156" t="s">
        <v>80</v>
      </c>
      <c r="B171" s="162" t="s">
        <v>82</v>
      </c>
      <c r="C171" s="22" t="s">
        <v>10</v>
      </c>
      <c r="D171" s="84">
        <f>D174+D175+D176+D173</f>
        <v>24056.339</v>
      </c>
      <c r="E171" s="84">
        <f t="shared" ref="E171:J171" si="73">E174+E175+E176+E173</f>
        <v>0</v>
      </c>
      <c r="F171" s="84">
        <f t="shared" si="73"/>
        <v>24056.339</v>
      </c>
      <c r="G171" s="84">
        <f t="shared" si="73"/>
        <v>0</v>
      </c>
      <c r="H171" s="84">
        <f t="shared" si="73"/>
        <v>0</v>
      </c>
      <c r="I171" s="84">
        <f t="shared" si="73"/>
        <v>0</v>
      </c>
      <c r="J171" s="84">
        <f t="shared" si="73"/>
        <v>0</v>
      </c>
      <c r="K171" s="46">
        <f t="shared" si="1"/>
        <v>24056.339</v>
      </c>
      <c r="L171" s="36"/>
      <c r="M171" s="36"/>
      <c r="N171" s="36"/>
    </row>
    <row r="172" spans="1:15" s="10" customFormat="1" ht="15.75" x14ac:dyDescent="0.2">
      <c r="A172" s="156"/>
      <c r="B172" s="159"/>
      <c r="C172" s="1" t="s">
        <v>8</v>
      </c>
      <c r="D172" s="84"/>
      <c r="E172" s="84"/>
      <c r="F172" s="84"/>
      <c r="G172" s="80"/>
      <c r="H172" s="80"/>
      <c r="I172" s="81"/>
      <c r="J172" s="81"/>
      <c r="K172" s="33">
        <f t="shared" si="1"/>
        <v>0</v>
      </c>
      <c r="L172" s="36"/>
      <c r="M172" s="36"/>
      <c r="N172" s="36"/>
    </row>
    <row r="173" spans="1:15" s="10" customFormat="1" ht="15.75" x14ac:dyDescent="0.2">
      <c r="A173" s="156"/>
      <c r="B173" s="159"/>
      <c r="C173" s="1" t="s">
        <v>91</v>
      </c>
      <c r="D173" s="84">
        <f t="shared" ref="D173:D176" si="74">E173+F173+G173+H173+I173+J173</f>
        <v>21288.3</v>
      </c>
      <c r="E173" s="84"/>
      <c r="F173" s="84">
        <v>21288.3</v>
      </c>
      <c r="G173" s="80"/>
      <c r="H173" s="80"/>
      <c r="I173" s="81"/>
      <c r="J173" s="81"/>
      <c r="K173" s="33"/>
      <c r="L173" s="36"/>
      <c r="M173" s="36"/>
      <c r="N173" s="36"/>
    </row>
    <row r="174" spans="1:15" s="10" customFormat="1" ht="31.5" x14ac:dyDescent="0.2">
      <c r="A174" s="156"/>
      <c r="B174" s="159"/>
      <c r="C174" s="1" t="s">
        <v>9</v>
      </c>
      <c r="D174" s="84">
        <f t="shared" si="74"/>
        <v>1541.1659999999999</v>
      </c>
      <c r="E174" s="84"/>
      <c r="F174" s="84">
        <v>1541.1659999999999</v>
      </c>
      <c r="G174" s="80"/>
      <c r="H174" s="80"/>
      <c r="I174" s="81"/>
      <c r="J174" s="81"/>
      <c r="K174" s="33">
        <f t="shared" si="1"/>
        <v>1541.1659999999999</v>
      </c>
      <c r="L174" s="36"/>
      <c r="M174" s="36"/>
      <c r="N174" s="36"/>
    </row>
    <row r="175" spans="1:15" s="10" customFormat="1" ht="15.75" x14ac:dyDescent="0.2">
      <c r="A175" s="156"/>
      <c r="B175" s="159"/>
      <c r="C175" s="1" t="s">
        <v>17</v>
      </c>
      <c r="D175" s="84">
        <f t="shared" si="74"/>
        <v>24.056000000000001</v>
      </c>
      <c r="E175" s="84"/>
      <c r="F175" s="84">
        <v>24.056000000000001</v>
      </c>
      <c r="G175" s="80"/>
      <c r="H175" s="80"/>
      <c r="I175" s="81"/>
      <c r="J175" s="81"/>
      <c r="K175" s="33">
        <f t="shared" si="1"/>
        <v>24.056000000000001</v>
      </c>
      <c r="L175" s="36"/>
      <c r="M175" s="36"/>
      <c r="N175" s="36"/>
    </row>
    <row r="176" spans="1:15" s="10" customFormat="1" ht="31.5" x14ac:dyDescent="0.2">
      <c r="A176" s="156"/>
      <c r="B176" s="159"/>
      <c r="C176" s="1" t="s">
        <v>18</v>
      </c>
      <c r="D176" s="84">
        <f t="shared" si="74"/>
        <v>1202.817</v>
      </c>
      <c r="E176" s="84"/>
      <c r="F176" s="84">
        <v>1202.817</v>
      </c>
      <c r="G176" s="80"/>
      <c r="H176" s="80"/>
      <c r="I176" s="81"/>
      <c r="J176" s="81"/>
      <c r="K176" s="33">
        <f t="shared" si="1"/>
        <v>1202.817</v>
      </c>
      <c r="L176" s="36"/>
      <c r="M176" s="36"/>
      <c r="N176" s="36"/>
    </row>
    <row r="177" spans="1:14" s="10" customFormat="1" ht="15.75" x14ac:dyDescent="0.2">
      <c r="A177" s="156" t="s">
        <v>81</v>
      </c>
      <c r="B177" s="162" t="s">
        <v>83</v>
      </c>
      <c r="C177" s="22" t="s">
        <v>10</v>
      </c>
      <c r="D177" s="82">
        <f>D180+D181+D182+D179</f>
        <v>20378.178</v>
      </c>
      <c r="E177" s="82">
        <f t="shared" ref="E177:J177" si="75">E180+E181+E182+E179</f>
        <v>0</v>
      </c>
      <c r="F177" s="82">
        <f t="shared" si="75"/>
        <v>20378.178</v>
      </c>
      <c r="G177" s="82">
        <f t="shared" si="75"/>
        <v>0</v>
      </c>
      <c r="H177" s="82">
        <f t="shared" si="75"/>
        <v>0</v>
      </c>
      <c r="I177" s="82">
        <f t="shared" si="75"/>
        <v>0</v>
      </c>
      <c r="J177" s="82">
        <f t="shared" si="75"/>
        <v>0</v>
      </c>
      <c r="K177" s="46">
        <f t="shared" si="1"/>
        <v>20378.178</v>
      </c>
      <c r="L177" s="36"/>
      <c r="M177" s="36"/>
      <c r="N177" s="36"/>
    </row>
    <row r="178" spans="1:14" s="10" customFormat="1" ht="15.75" x14ac:dyDescent="0.2">
      <c r="A178" s="156"/>
      <c r="B178" s="159"/>
      <c r="C178" s="1" t="s">
        <v>8</v>
      </c>
      <c r="D178" s="82"/>
      <c r="E178" s="82"/>
      <c r="F178" s="82"/>
      <c r="G178" s="82"/>
      <c r="H178" s="82"/>
      <c r="I178" s="82"/>
      <c r="J178" s="82"/>
      <c r="K178" s="33">
        <f t="shared" si="1"/>
        <v>0</v>
      </c>
      <c r="L178" s="36"/>
      <c r="M178" s="36"/>
      <c r="N178" s="36"/>
    </row>
    <row r="179" spans="1:14" s="10" customFormat="1" ht="15.75" x14ac:dyDescent="0.2">
      <c r="A179" s="156"/>
      <c r="B179" s="159"/>
      <c r="C179" s="1" t="s">
        <v>91</v>
      </c>
      <c r="D179" s="82">
        <f t="shared" ref="D179:D182" si="76">E179+F179+G179+H179+I179+J179</f>
        <v>17279.900000000001</v>
      </c>
      <c r="E179" s="82"/>
      <c r="F179" s="82">
        <v>17279.900000000001</v>
      </c>
      <c r="G179" s="82"/>
      <c r="H179" s="82"/>
      <c r="I179" s="82"/>
      <c r="J179" s="82"/>
      <c r="K179" s="33"/>
      <c r="L179" s="36"/>
      <c r="M179" s="36"/>
      <c r="N179" s="36"/>
    </row>
    <row r="180" spans="1:14" s="10" customFormat="1" ht="31.5" x14ac:dyDescent="0.2">
      <c r="A180" s="156"/>
      <c r="B180" s="159"/>
      <c r="C180" s="1" t="s">
        <v>9</v>
      </c>
      <c r="D180" s="82">
        <f t="shared" si="76"/>
        <v>1835.79</v>
      </c>
      <c r="E180" s="82"/>
      <c r="F180" s="82">
        <v>1835.79</v>
      </c>
      <c r="G180" s="82"/>
      <c r="H180" s="82"/>
      <c r="I180" s="82"/>
      <c r="J180" s="82"/>
      <c r="K180" s="33">
        <f t="shared" si="1"/>
        <v>1835.79</v>
      </c>
      <c r="L180" s="36"/>
      <c r="M180" s="36"/>
      <c r="N180" s="36"/>
    </row>
    <row r="181" spans="1:14" s="10" customFormat="1" ht="15.75" x14ac:dyDescent="0.2">
      <c r="A181" s="156"/>
      <c r="B181" s="159"/>
      <c r="C181" s="1" t="s">
        <v>17</v>
      </c>
      <c r="D181" s="82">
        <f t="shared" si="76"/>
        <v>20.143000000000001</v>
      </c>
      <c r="E181" s="82"/>
      <c r="F181" s="82">
        <v>20.143000000000001</v>
      </c>
      <c r="G181" s="82"/>
      <c r="H181" s="82"/>
      <c r="I181" s="82"/>
      <c r="J181" s="82"/>
      <c r="K181" s="33">
        <f t="shared" si="1"/>
        <v>20.143000000000001</v>
      </c>
      <c r="L181" s="36"/>
      <c r="M181" s="36"/>
      <c r="N181" s="36"/>
    </row>
    <row r="182" spans="1:14" s="10" customFormat="1" ht="31.5" x14ac:dyDescent="0.2">
      <c r="A182" s="156"/>
      <c r="B182" s="159"/>
      <c r="C182" s="1" t="s">
        <v>18</v>
      </c>
      <c r="D182" s="82">
        <f t="shared" si="76"/>
        <v>1242.345</v>
      </c>
      <c r="E182" s="82"/>
      <c r="F182" s="82">
        <v>1242.345</v>
      </c>
      <c r="G182" s="82"/>
      <c r="H182" s="82"/>
      <c r="I182" s="82"/>
      <c r="J182" s="82"/>
      <c r="K182" s="33">
        <f t="shared" si="1"/>
        <v>1242.345</v>
      </c>
      <c r="L182" s="36"/>
      <c r="M182" s="36"/>
      <c r="N182" s="36"/>
    </row>
    <row r="183" spans="1:14" s="21" customFormat="1" ht="15.75" customHeight="1" x14ac:dyDescent="0.2">
      <c r="A183" s="165" t="s">
        <v>35</v>
      </c>
      <c r="B183" s="165" t="s">
        <v>29</v>
      </c>
      <c r="C183" s="22" t="s">
        <v>10</v>
      </c>
      <c r="D183" s="80">
        <f>D185+D186+D187+D188</f>
        <v>21636.993060000001</v>
      </c>
      <c r="E183" s="80">
        <f>E186+E187+E188</f>
        <v>0</v>
      </c>
      <c r="F183" s="80">
        <f>F185+F186+F187+F188</f>
        <v>19436.993060000001</v>
      </c>
      <c r="G183" s="80">
        <f t="shared" ref="G183:J183" si="77">G186+G187+G188</f>
        <v>0</v>
      </c>
      <c r="H183" s="80">
        <f t="shared" si="77"/>
        <v>2200</v>
      </c>
      <c r="I183" s="80">
        <f t="shared" si="77"/>
        <v>0</v>
      </c>
      <c r="J183" s="80">
        <f t="shared" si="77"/>
        <v>0</v>
      </c>
      <c r="K183" s="46">
        <f t="shared" si="1"/>
        <v>21636.993060000001</v>
      </c>
      <c r="L183" s="42"/>
      <c r="M183" s="42"/>
      <c r="N183" s="42"/>
    </row>
    <row r="184" spans="1:14" s="13" customFormat="1" ht="15.75" x14ac:dyDescent="0.2">
      <c r="A184" s="158"/>
      <c r="B184" s="159"/>
      <c r="C184" s="1" t="s">
        <v>8</v>
      </c>
      <c r="D184" s="81"/>
      <c r="E184" s="80"/>
      <c r="F184" s="80"/>
      <c r="G184" s="80"/>
      <c r="H184" s="80"/>
      <c r="I184" s="81"/>
      <c r="J184" s="81"/>
      <c r="K184" s="33">
        <f t="shared" si="1"/>
        <v>0</v>
      </c>
      <c r="L184" s="42"/>
      <c r="M184" s="42"/>
      <c r="N184" s="42"/>
    </row>
    <row r="185" spans="1:14" s="13" customFormat="1" ht="15.75" x14ac:dyDescent="0.2">
      <c r="A185" s="158"/>
      <c r="B185" s="159"/>
      <c r="C185" s="1" t="s">
        <v>91</v>
      </c>
      <c r="D185" s="81">
        <f>F185</f>
        <v>18833.400000000001</v>
      </c>
      <c r="E185" s="80"/>
      <c r="F185" s="80">
        <f>F191+F197</f>
        <v>18833.400000000001</v>
      </c>
      <c r="G185" s="80"/>
      <c r="H185" s="80"/>
      <c r="I185" s="81"/>
      <c r="J185" s="81"/>
      <c r="K185" s="33"/>
      <c r="L185" s="42"/>
      <c r="M185" s="42"/>
      <c r="N185" s="42"/>
    </row>
    <row r="186" spans="1:14" s="13" customFormat="1" ht="31.5" x14ac:dyDescent="0.2">
      <c r="A186" s="158"/>
      <c r="B186" s="159"/>
      <c r="C186" s="1" t="s">
        <v>9</v>
      </c>
      <c r="D186" s="81">
        <f>E186+F186+G186+H186+I186+J186</f>
        <v>1924.3551</v>
      </c>
      <c r="E186" s="80">
        <f>E192+E198+E204</f>
        <v>0</v>
      </c>
      <c r="F186" s="80">
        <f>F192+F198+F204</f>
        <v>384.35509999999999</v>
      </c>
      <c r="G186" s="80">
        <f t="shared" ref="G186:J188" si="78">G192+G198+G204</f>
        <v>0</v>
      </c>
      <c r="H186" s="80">
        <f t="shared" si="78"/>
        <v>1540</v>
      </c>
      <c r="I186" s="81">
        <f t="shared" si="78"/>
        <v>0</v>
      </c>
      <c r="J186" s="81">
        <f t="shared" si="78"/>
        <v>0</v>
      </c>
      <c r="K186" s="33">
        <f t="shared" si="1"/>
        <v>1924.3551</v>
      </c>
      <c r="L186" s="42"/>
      <c r="M186" s="42"/>
      <c r="N186" s="42"/>
    </row>
    <row r="187" spans="1:14" s="13" customFormat="1" ht="18.75" customHeight="1" x14ac:dyDescent="0.2">
      <c r="A187" s="158"/>
      <c r="B187" s="159"/>
      <c r="C187" s="1" t="s">
        <v>17</v>
      </c>
      <c r="D187" s="81">
        <f>E187+F187+G187+H187+I187+J187</f>
        <v>41.237960000000001</v>
      </c>
      <c r="E187" s="80">
        <f>E193+E199+E205</f>
        <v>0</v>
      </c>
      <c r="F187" s="80">
        <f>F193+F199+F205</f>
        <v>19.237960000000001</v>
      </c>
      <c r="G187" s="80">
        <f t="shared" si="78"/>
        <v>0</v>
      </c>
      <c r="H187" s="80">
        <f t="shared" si="78"/>
        <v>22</v>
      </c>
      <c r="I187" s="81">
        <f t="shared" si="78"/>
        <v>0</v>
      </c>
      <c r="J187" s="81">
        <f t="shared" si="78"/>
        <v>0</v>
      </c>
      <c r="K187" s="33">
        <f t="shared" si="1"/>
        <v>41.237960000000001</v>
      </c>
      <c r="L187" s="42"/>
      <c r="M187" s="42"/>
      <c r="N187" s="42"/>
    </row>
    <row r="188" spans="1:14" s="13" customFormat="1" ht="31.5" x14ac:dyDescent="0.2">
      <c r="A188" s="158"/>
      <c r="B188" s="159"/>
      <c r="C188" s="1" t="s">
        <v>18</v>
      </c>
      <c r="D188" s="81">
        <f>E188+F188+G188+H188+I188+J188</f>
        <v>838</v>
      </c>
      <c r="E188" s="80">
        <f>E194+E200+E206</f>
        <v>0</v>
      </c>
      <c r="F188" s="80">
        <f>F200</f>
        <v>200</v>
      </c>
      <c r="G188" s="80">
        <f t="shared" si="78"/>
        <v>0</v>
      </c>
      <c r="H188" s="80">
        <f t="shared" si="78"/>
        <v>638</v>
      </c>
      <c r="I188" s="81">
        <f t="shared" si="78"/>
        <v>0</v>
      </c>
      <c r="J188" s="81">
        <f t="shared" si="78"/>
        <v>0</v>
      </c>
      <c r="K188" s="33">
        <f t="shared" si="1"/>
        <v>838</v>
      </c>
      <c r="L188" s="42"/>
      <c r="M188" s="42"/>
      <c r="N188" s="42"/>
    </row>
    <row r="189" spans="1:14" s="13" customFormat="1" ht="15.75" x14ac:dyDescent="0.2">
      <c r="A189" s="160" t="s">
        <v>64</v>
      </c>
      <c r="B189" s="160" t="s">
        <v>65</v>
      </c>
      <c r="C189" s="67" t="s">
        <v>10</v>
      </c>
      <c r="D189" s="82">
        <f>D191+D192+D193</f>
        <v>11623.971879999999</v>
      </c>
      <c r="E189" s="82">
        <v>0</v>
      </c>
      <c r="F189" s="82">
        <v>11623.97092</v>
      </c>
      <c r="G189" s="82">
        <v>0</v>
      </c>
      <c r="H189" s="82">
        <f t="shared" ref="H189:J189" si="79">H192+H193</f>
        <v>0</v>
      </c>
      <c r="I189" s="82">
        <f t="shared" si="79"/>
        <v>0</v>
      </c>
      <c r="J189" s="82">
        <f t="shared" si="79"/>
        <v>0</v>
      </c>
      <c r="K189" s="33">
        <f t="shared" si="1"/>
        <v>11623.97092</v>
      </c>
      <c r="L189" s="42"/>
      <c r="M189" s="42"/>
      <c r="N189" s="42"/>
    </row>
    <row r="190" spans="1:14" s="13" customFormat="1" ht="15.75" x14ac:dyDescent="0.2">
      <c r="A190" s="160"/>
      <c r="B190" s="160"/>
      <c r="C190" s="67" t="s">
        <v>8</v>
      </c>
      <c r="D190" s="82"/>
      <c r="E190" s="82"/>
      <c r="F190" s="82"/>
      <c r="G190" s="82"/>
      <c r="H190" s="82"/>
      <c r="I190" s="82"/>
      <c r="J190" s="82"/>
      <c r="K190" s="33">
        <f t="shared" si="1"/>
        <v>0</v>
      </c>
      <c r="L190" s="42"/>
      <c r="M190" s="42"/>
      <c r="N190" s="42"/>
    </row>
    <row r="191" spans="1:14" s="13" customFormat="1" ht="15.75" x14ac:dyDescent="0.2">
      <c r="A191" s="160"/>
      <c r="B191" s="160"/>
      <c r="C191" s="67" t="s">
        <v>91</v>
      </c>
      <c r="D191" s="82">
        <f>F191</f>
        <v>11380.1</v>
      </c>
      <c r="E191" s="82"/>
      <c r="F191" s="82">
        <v>11380.1</v>
      </c>
      <c r="G191" s="82"/>
      <c r="H191" s="82"/>
      <c r="I191" s="82"/>
      <c r="J191" s="82"/>
      <c r="K191" s="33"/>
      <c r="L191" s="42"/>
      <c r="M191" s="42"/>
      <c r="N191" s="42"/>
    </row>
    <row r="192" spans="1:14" s="13" customFormat="1" ht="31.5" x14ac:dyDescent="0.2">
      <c r="A192" s="160"/>
      <c r="B192" s="160"/>
      <c r="C192" s="67" t="s">
        <v>9</v>
      </c>
      <c r="D192" s="82">
        <f>E192+F192+G192+H192+I192+J192</f>
        <v>232.24694</v>
      </c>
      <c r="E192" s="82"/>
      <c r="F192" s="82">
        <v>232.24694</v>
      </c>
      <c r="G192" s="82"/>
      <c r="H192" s="82"/>
      <c r="I192" s="82"/>
      <c r="J192" s="82"/>
      <c r="K192" s="33">
        <f t="shared" si="1"/>
        <v>232.24694</v>
      </c>
      <c r="L192" s="42"/>
      <c r="M192" s="42"/>
      <c r="N192" s="42"/>
    </row>
    <row r="193" spans="1:14" s="13" customFormat="1" ht="15.75" x14ac:dyDescent="0.2">
      <c r="A193" s="160"/>
      <c r="B193" s="160"/>
      <c r="C193" s="67" t="s">
        <v>17</v>
      </c>
      <c r="D193" s="82">
        <f>E193+F193+G193+H193+I193+J193</f>
        <v>11.62494</v>
      </c>
      <c r="E193" s="82"/>
      <c r="F193" s="82">
        <v>11.62494</v>
      </c>
      <c r="G193" s="82"/>
      <c r="H193" s="82"/>
      <c r="I193" s="82"/>
      <c r="J193" s="82"/>
      <c r="K193" s="33">
        <f t="shared" si="1"/>
        <v>11.62494</v>
      </c>
      <c r="L193" s="42"/>
      <c r="M193" s="42"/>
      <c r="N193" s="42"/>
    </row>
    <row r="194" spans="1:14" s="13" customFormat="1" ht="31.5" x14ac:dyDescent="0.2">
      <c r="A194" s="160"/>
      <c r="B194" s="160"/>
      <c r="C194" s="67" t="s">
        <v>18</v>
      </c>
      <c r="D194" s="82" t="s">
        <v>92</v>
      </c>
      <c r="E194" s="82"/>
      <c r="F194" s="82" t="s">
        <v>92</v>
      </c>
      <c r="G194" s="82"/>
      <c r="H194" s="82"/>
      <c r="I194" s="82"/>
      <c r="J194" s="82"/>
      <c r="K194" s="33" t="e">
        <f t="shared" si="1"/>
        <v>#VALUE!</v>
      </c>
      <c r="L194" s="42"/>
      <c r="M194" s="42"/>
      <c r="N194" s="42"/>
    </row>
    <row r="195" spans="1:14" s="13" customFormat="1" ht="15.75" x14ac:dyDescent="0.2">
      <c r="A195" s="160" t="s">
        <v>84</v>
      </c>
      <c r="B195" s="160" t="s">
        <v>85</v>
      </c>
      <c r="C195" s="67" t="s">
        <v>10</v>
      </c>
      <c r="D195" s="82">
        <f>D197+D198+D199+D200</f>
        <v>7813.0211799999997</v>
      </c>
      <c r="E195" s="82">
        <f>E196+E198+E199+E200</f>
        <v>0</v>
      </c>
      <c r="F195" s="82">
        <v>7813.0211799999997</v>
      </c>
      <c r="G195" s="82">
        <v>0</v>
      </c>
      <c r="H195" s="82">
        <f t="shared" ref="H195:J195" si="80">H196+H198+H199+H200</f>
        <v>0</v>
      </c>
      <c r="I195" s="82">
        <f t="shared" si="80"/>
        <v>0</v>
      </c>
      <c r="J195" s="82">
        <f t="shared" si="80"/>
        <v>0</v>
      </c>
      <c r="K195" s="33">
        <f t="shared" si="1"/>
        <v>7813.0211799999997</v>
      </c>
      <c r="L195" s="42"/>
      <c r="M195" s="42"/>
      <c r="N195" s="42"/>
    </row>
    <row r="196" spans="1:14" s="13" customFormat="1" ht="15.75" x14ac:dyDescent="0.2">
      <c r="A196" s="160"/>
      <c r="B196" s="161"/>
      <c r="C196" s="67" t="s">
        <v>8</v>
      </c>
      <c r="D196" s="82"/>
      <c r="E196" s="82"/>
      <c r="F196" s="82"/>
      <c r="G196" s="82"/>
      <c r="H196" s="82"/>
      <c r="I196" s="82"/>
      <c r="J196" s="82"/>
      <c r="K196" s="33">
        <f t="shared" si="1"/>
        <v>0</v>
      </c>
      <c r="L196" s="42"/>
      <c r="M196" s="42"/>
      <c r="N196" s="42"/>
    </row>
    <row r="197" spans="1:14" s="13" customFormat="1" ht="15.75" x14ac:dyDescent="0.2">
      <c r="A197" s="160"/>
      <c r="B197" s="161"/>
      <c r="C197" s="67" t="s">
        <v>91</v>
      </c>
      <c r="D197" s="82">
        <f>F197</f>
        <v>7453.3</v>
      </c>
      <c r="E197" s="82"/>
      <c r="F197" s="82">
        <v>7453.3</v>
      </c>
      <c r="G197" s="82"/>
      <c r="H197" s="82"/>
      <c r="I197" s="82"/>
      <c r="J197" s="82"/>
      <c r="K197" s="33"/>
      <c r="L197" s="42"/>
      <c r="M197" s="42"/>
      <c r="N197" s="42"/>
    </row>
    <row r="198" spans="1:14" s="13" customFormat="1" ht="31.5" x14ac:dyDescent="0.2">
      <c r="A198" s="160"/>
      <c r="B198" s="161"/>
      <c r="C198" s="67" t="s">
        <v>9</v>
      </c>
      <c r="D198" s="82">
        <f>E198+F198+G198+H198+I198+J198</f>
        <v>152.10816</v>
      </c>
      <c r="E198" s="82"/>
      <c r="F198" s="82">
        <v>152.10816</v>
      </c>
      <c r="G198" s="82"/>
      <c r="H198" s="82"/>
      <c r="I198" s="82"/>
      <c r="J198" s="82"/>
      <c r="K198" s="33">
        <f t="shared" si="1"/>
        <v>152.10816</v>
      </c>
      <c r="L198" s="42"/>
      <c r="M198" s="42"/>
      <c r="N198" s="42"/>
    </row>
    <row r="199" spans="1:14" s="13" customFormat="1" ht="15.75" x14ac:dyDescent="0.2">
      <c r="A199" s="160"/>
      <c r="B199" s="161"/>
      <c r="C199" s="67" t="s">
        <v>17</v>
      </c>
      <c r="D199" s="82">
        <f>E199+F199+G199+H199+I199+J199</f>
        <v>7.6130199999999997</v>
      </c>
      <c r="E199" s="82"/>
      <c r="F199" s="82">
        <v>7.6130199999999997</v>
      </c>
      <c r="G199" s="82"/>
      <c r="H199" s="82"/>
      <c r="I199" s="82"/>
      <c r="J199" s="82"/>
      <c r="K199" s="33">
        <f t="shared" si="1"/>
        <v>7.6130199999999997</v>
      </c>
      <c r="L199" s="42"/>
      <c r="M199" s="42"/>
      <c r="N199" s="42"/>
    </row>
    <row r="200" spans="1:14" s="13" customFormat="1" ht="31.5" x14ac:dyDescent="0.2">
      <c r="A200" s="160"/>
      <c r="B200" s="161"/>
      <c r="C200" s="67" t="s">
        <v>18</v>
      </c>
      <c r="D200" s="82">
        <v>200</v>
      </c>
      <c r="E200" s="82"/>
      <c r="F200" s="82">
        <v>200</v>
      </c>
      <c r="G200" s="82"/>
      <c r="H200" s="82"/>
      <c r="I200" s="82"/>
      <c r="J200" s="82"/>
      <c r="K200" s="33">
        <f t="shared" si="1"/>
        <v>200</v>
      </c>
      <c r="L200" s="42"/>
      <c r="M200" s="42"/>
      <c r="N200" s="42"/>
    </row>
    <row r="201" spans="1:14" s="13" customFormat="1" ht="15.75" x14ac:dyDescent="0.2">
      <c r="A201" s="157" t="s">
        <v>87</v>
      </c>
      <c r="B201" s="162" t="s">
        <v>88</v>
      </c>
      <c r="C201" s="22" t="s">
        <v>10</v>
      </c>
      <c r="D201" s="80">
        <f>D204+D205+D206</f>
        <v>2200</v>
      </c>
      <c r="E201" s="80">
        <f>E202+E204+E205+E206</f>
        <v>0</v>
      </c>
      <c r="F201" s="80">
        <f t="shared" ref="F201:J201" si="81">F202+F204+F205+F206</f>
        <v>0</v>
      </c>
      <c r="G201" s="80">
        <f t="shared" si="81"/>
        <v>0</v>
      </c>
      <c r="H201" s="80">
        <f t="shared" si="81"/>
        <v>2200</v>
      </c>
      <c r="I201" s="80">
        <f t="shared" si="81"/>
        <v>0</v>
      </c>
      <c r="J201" s="80">
        <f t="shared" si="81"/>
        <v>0</v>
      </c>
      <c r="K201" s="33">
        <f t="shared" si="1"/>
        <v>2200</v>
      </c>
      <c r="L201" s="42"/>
      <c r="M201" s="42"/>
      <c r="N201" s="42"/>
    </row>
    <row r="202" spans="1:14" s="13" customFormat="1" ht="15.75" x14ac:dyDescent="0.2">
      <c r="A202" s="158"/>
      <c r="B202" s="162"/>
      <c r="C202" s="1" t="s">
        <v>8</v>
      </c>
      <c r="D202" s="81"/>
      <c r="E202" s="84"/>
      <c r="F202" s="84"/>
      <c r="G202" s="84"/>
      <c r="H202" s="84"/>
      <c r="I202" s="84"/>
      <c r="J202" s="84"/>
      <c r="K202" s="33">
        <f t="shared" si="1"/>
        <v>0</v>
      </c>
      <c r="L202" s="42"/>
      <c r="M202" s="42"/>
      <c r="N202" s="42"/>
    </row>
    <row r="203" spans="1:14" s="13" customFormat="1" ht="15.75" x14ac:dyDescent="0.2">
      <c r="A203" s="158"/>
      <c r="B203" s="162"/>
      <c r="C203" s="1" t="s">
        <v>91</v>
      </c>
      <c r="D203" s="81"/>
      <c r="E203" s="84"/>
      <c r="F203" s="84"/>
      <c r="G203" s="84"/>
      <c r="H203" s="84"/>
      <c r="I203" s="84"/>
      <c r="J203" s="84"/>
      <c r="K203" s="33"/>
      <c r="L203" s="42"/>
      <c r="M203" s="42"/>
      <c r="N203" s="42"/>
    </row>
    <row r="204" spans="1:14" s="13" customFormat="1" ht="31.5" x14ac:dyDescent="0.2">
      <c r="A204" s="158"/>
      <c r="B204" s="162"/>
      <c r="C204" s="1" t="s">
        <v>9</v>
      </c>
      <c r="D204" s="81">
        <f>E204+F204+G204+H204+I204+J204</f>
        <v>1540</v>
      </c>
      <c r="E204" s="84"/>
      <c r="F204" s="84"/>
      <c r="G204" s="84"/>
      <c r="H204" s="84">
        <v>1540</v>
      </c>
      <c r="I204" s="84"/>
      <c r="J204" s="84"/>
      <c r="K204" s="33">
        <f t="shared" si="1"/>
        <v>1540</v>
      </c>
      <c r="L204" s="42"/>
      <c r="M204" s="42"/>
      <c r="N204" s="42"/>
    </row>
    <row r="205" spans="1:14" s="13" customFormat="1" ht="22.5" customHeight="1" x14ac:dyDescent="0.2">
      <c r="A205" s="158"/>
      <c r="B205" s="162"/>
      <c r="C205" s="1" t="s">
        <v>17</v>
      </c>
      <c r="D205" s="81">
        <f>E205+F205+G205+H205+I205+J205</f>
        <v>22</v>
      </c>
      <c r="E205" s="84"/>
      <c r="F205" s="84"/>
      <c r="G205" s="84"/>
      <c r="H205" s="84">
        <v>22</v>
      </c>
      <c r="I205" s="84"/>
      <c r="J205" s="84"/>
      <c r="K205" s="33">
        <f t="shared" si="1"/>
        <v>22</v>
      </c>
      <c r="L205" s="42"/>
      <c r="M205" s="42"/>
      <c r="N205" s="42"/>
    </row>
    <row r="206" spans="1:14" s="13" customFormat="1" ht="22.5" customHeight="1" x14ac:dyDescent="0.2">
      <c r="A206" s="158"/>
      <c r="B206" s="162"/>
      <c r="C206" s="1" t="s">
        <v>18</v>
      </c>
      <c r="D206" s="81">
        <f>E206+F206+G206+H206+I206+J206</f>
        <v>638</v>
      </c>
      <c r="E206" s="84"/>
      <c r="F206" s="84"/>
      <c r="G206" s="84"/>
      <c r="H206" s="84">
        <v>638</v>
      </c>
      <c r="I206" s="84"/>
      <c r="J206" s="84"/>
      <c r="K206" s="33">
        <f t="shared" si="1"/>
        <v>638</v>
      </c>
      <c r="L206" s="42"/>
      <c r="M206" s="42"/>
      <c r="N206" s="42"/>
    </row>
    <row r="207" spans="1:14" s="23" customFormat="1" ht="15.75" customHeight="1" x14ac:dyDescent="0.2">
      <c r="A207" s="163" t="s">
        <v>86</v>
      </c>
      <c r="B207" s="164" t="s">
        <v>30</v>
      </c>
      <c r="C207" s="24" t="s">
        <v>10</v>
      </c>
      <c r="D207" s="78">
        <f>D210+D211+D212</f>
        <v>600</v>
      </c>
      <c r="E207" s="78">
        <v>0</v>
      </c>
      <c r="F207" s="78">
        <v>0</v>
      </c>
      <c r="G207" s="78">
        <v>0</v>
      </c>
      <c r="H207" s="78">
        <f>H210+H211+H212</f>
        <v>200</v>
      </c>
      <c r="I207" s="78">
        <f t="shared" ref="I207:J207" si="82">I210+I211+I212</f>
        <v>200</v>
      </c>
      <c r="J207" s="78">
        <f t="shared" si="82"/>
        <v>200</v>
      </c>
      <c r="K207" s="47">
        <f>E207+F207+G207+H207+I207+J207</f>
        <v>600</v>
      </c>
      <c r="L207" s="51"/>
      <c r="M207" s="50"/>
    </row>
    <row r="208" spans="1:14" s="3" customFormat="1" ht="15.75" x14ac:dyDescent="0.2">
      <c r="A208" s="158"/>
      <c r="B208" s="159"/>
      <c r="C208" s="24" t="s">
        <v>8</v>
      </c>
      <c r="D208" s="78"/>
      <c r="E208" s="78">
        <v>0</v>
      </c>
      <c r="F208" s="78">
        <v>0</v>
      </c>
      <c r="G208" s="78">
        <v>0</v>
      </c>
      <c r="H208" s="78"/>
      <c r="I208" s="78"/>
      <c r="J208" s="78"/>
      <c r="K208" s="33">
        <f t="shared" si="1"/>
        <v>0</v>
      </c>
    </row>
    <row r="209" spans="1:11" s="3" customFormat="1" ht="15.75" x14ac:dyDescent="0.2">
      <c r="A209" s="158"/>
      <c r="B209" s="159"/>
      <c r="C209" s="67" t="s">
        <v>91</v>
      </c>
      <c r="D209" s="78"/>
      <c r="E209" s="78"/>
      <c r="F209" s="78"/>
      <c r="G209" s="78"/>
      <c r="H209" s="78"/>
      <c r="I209" s="78"/>
      <c r="J209" s="78"/>
      <c r="K209" s="33"/>
    </row>
    <row r="210" spans="1:11" s="3" customFormat="1" ht="31.5" x14ac:dyDescent="0.2">
      <c r="A210" s="158"/>
      <c r="B210" s="159"/>
      <c r="C210" s="24" t="s">
        <v>9</v>
      </c>
      <c r="D210" s="78">
        <f>E210+F210+G210+H210+I210+J210</f>
        <v>180</v>
      </c>
      <c r="E210" s="78">
        <f>E217+E223+E229</f>
        <v>0</v>
      </c>
      <c r="F210" s="78">
        <v>0</v>
      </c>
      <c r="G210" s="78">
        <v>0</v>
      </c>
      <c r="H210" s="78">
        <f>H217</f>
        <v>60</v>
      </c>
      <c r="I210" s="78">
        <f t="shared" ref="I210:J212" si="83">I217</f>
        <v>60</v>
      </c>
      <c r="J210" s="78">
        <f t="shared" si="83"/>
        <v>60</v>
      </c>
      <c r="K210" s="33">
        <f t="shared" si="1"/>
        <v>180</v>
      </c>
    </row>
    <row r="211" spans="1:11" s="3" customFormat="1" ht="15.75" x14ac:dyDescent="0.2">
      <c r="A211" s="158"/>
      <c r="B211" s="159"/>
      <c r="C211" s="24" t="s">
        <v>17</v>
      </c>
      <c r="D211" s="78">
        <f>E211+F211+G211+H211+I211+J211</f>
        <v>0</v>
      </c>
      <c r="E211" s="78">
        <v>0</v>
      </c>
      <c r="F211" s="78">
        <v>0</v>
      </c>
      <c r="G211" s="78">
        <v>0</v>
      </c>
      <c r="H211" s="78">
        <f>H218</f>
        <v>0</v>
      </c>
      <c r="I211" s="78">
        <f t="shared" si="83"/>
        <v>0</v>
      </c>
      <c r="J211" s="78">
        <f t="shared" si="83"/>
        <v>0</v>
      </c>
      <c r="K211" s="33">
        <f t="shared" si="1"/>
        <v>0</v>
      </c>
    </row>
    <row r="212" spans="1:11" s="3" customFormat="1" ht="31.5" x14ac:dyDescent="0.2">
      <c r="A212" s="158"/>
      <c r="B212" s="159"/>
      <c r="C212" s="24" t="s">
        <v>18</v>
      </c>
      <c r="D212" s="78">
        <f>E212+F212+G212+H212+I212+J212</f>
        <v>420</v>
      </c>
      <c r="E212" s="78">
        <v>0</v>
      </c>
      <c r="F212" s="78">
        <v>0</v>
      </c>
      <c r="G212" s="78">
        <v>0</v>
      </c>
      <c r="H212" s="78">
        <f>H219</f>
        <v>140</v>
      </c>
      <c r="I212" s="78">
        <f t="shared" si="83"/>
        <v>140</v>
      </c>
      <c r="J212" s="78">
        <f t="shared" si="83"/>
        <v>140</v>
      </c>
      <c r="K212" s="33">
        <f t="shared" si="1"/>
        <v>420</v>
      </c>
    </row>
    <row r="213" spans="1:11" s="3" customFormat="1" ht="15.75" x14ac:dyDescent="0.2">
      <c r="A213" s="76"/>
      <c r="B213" s="88" t="s">
        <v>8</v>
      </c>
      <c r="C213" s="22"/>
      <c r="D213" s="80"/>
      <c r="E213" s="80"/>
      <c r="F213" s="80"/>
      <c r="G213" s="80"/>
      <c r="H213" s="80"/>
      <c r="I213" s="80"/>
      <c r="J213" s="80"/>
      <c r="K213" s="33">
        <f t="shared" si="1"/>
        <v>0</v>
      </c>
    </row>
    <row r="214" spans="1:11" s="23" customFormat="1" ht="15.75" customHeight="1" x14ac:dyDescent="0.2">
      <c r="A214" s="156" t="s">
        <v>20</v>
      </c>
      <c r="B214" s="156" t="s">
        <v>38</v>
      </c>
      <c r="C214" s="22" t="s">
        <v>10</v>
      </c>
      <c r="D214" s="80">
        <f>D217+D218+D219</f>
        <v>600</v>
      </c>
      <c r="E214" s="80">
        <v>0</v>
      </c>
      <c r="F214" s="80">
        <v>0</v>
      </c>
      <c r="G214" s="80">
        <v>0</v>
      </c>
      <c r="H214" s="80">
        <f>H217+H218+H219</f>
        <v>200</v>
      </c>
      <c r="I214" s="80">
        <f t="shared" ref="I214:J214" si="84">I217+I218+I219</f>
        <v>200</v>
      </c>
      <c r="J214" s="80">
        <f t="shared" si="84"/>
        <v>200</v>
      </c>
      <c r="K214" s="46">
        <f t="shared" si="1"/>
        <v>600</v>
      </c>
    </row>
    <row r="215" spans="1:11" s="3" customFormat="1" ht="15.75" x14ac:dyDescent="0.2">
      <c r="A215" s="156"/>
      <c r="B215" s="156"/>
      <c r="C215" s="1" t="s">
        <v>8</v>
      </c>
      <c r="D215" s="81"/>
      <c r="E215" s="81">
        <v>0</v>
      </c>
      <c r="F215" s="81">
        <v>0</v>
      </c>
      <c r="G215" s="81">
        <v>0</v>
      </c>
      <c r="H215" s="81"/>
      <c r="I215" s="81"/>
      <c r="J215" s="81"/>
      <c r="K215" s="33">
        <f t="shared" si="1"/>
        <v>0</v>
      </c>
    </row>
    <row r="216" spans="1:11" s="3" customFormat="1" ht="15.75" x14ac:dyDescent="0.2">
      <c r="A216" s="156"/>
      <c r="B216" s="156"/>
      <c r="C216" s="1" t="s">
        <v>91</v>
      </c>
      <c r="D216" s="81"/>
      <c r="E216" s="81"/>
      <c r="F216" s="81"/>
      <c r="G216" s="81"/>
      <c r="H216" s="81"/>
      <c r="I216" s="81"/>
      <c r="J216" s="81"/>
      <c r="K216" s="33"/>
    </row>
    <row r="217" spans="1:11" s="3" customFormat="1" ht="31.5" x14ac:dyDescent="0.2">
      <c r="A217" s="156"/>
      <c r="B217" s="156"/>
      <c r="C217" s="1" t="s">
        <v>9</v>
      </c>
      <c r="D217" s="81">
        <f>E217+F217+G217+H217+I217+J217</f>
        <v>180</v>
      </c>
      <c r="E217" s="81">
        <v>0</v>
      </c>
      <c r="F217" s="81">
        <v>0</v>
      </c>
      <c r="G217" s="81">
        <v>0</v>
      </c>
      <c r="H217" s="81">
        <f t="shared" ref="H217:J218" si="85">H229+H223</f>
        <v>60</v>
      </c>
      <c r="I217" s="81">
        <f t="shared" si="85"/>
        <v>60</v>
      </c>
      <c r="J217" s="81">
        <f t="shared" si="85"/>
        <v>60</v>
      </c>
      <c r="K217" s="33">
        <f t="shared" si="1"/>
        <v>180</v>
      </c>
    </row>
    <row r="218" spans="1:11" s="3" customFormat="1" ht="18.75" customHeight="1" x14ac:dyDescent="0.2">
      <c r="A218" s="156"/>
      <c r="B218" s="156"/>
      <c r="C218" s="1" t="s">
        <v>17</v>
      </c>
      <c r="D218" s="81">
        <f>E218+F218+G218+H218+I218+J218</f>
        <v>0</v>
      </c>
      <c r="E218" s="81">
        <v>0</v>
      </c>
      <c r="F218" s="81">
        <v>0</v>
      </c>
      <c r="G218" s="81">
        <v>0</v>
      </c>
      <c r="H218" s="81">
        <f t="shared" si="85"/>
        <v>0</v>
      </c>
      <c r="I218" s="81">
        <f t="shared" si="85"/>
        <v>0</v>
      </c>
      <c r="J218" s="81">
        <f t="shared" si="85"/>
        <v>0</v>
      </c>
      <c r="K218" s="33">
        <f t="shared" si="1"/>
        <v>0</v>
      </c>
    </row>
    <row r="219" spans="1:11" s="3" customFormat="1" ht="31.5" x14ac:dyDescent="0.2">
      <c r="A219" s="156"/>
      <c r="B219" s="156"/>
      <c r="C219" s="1" t="s">
        <v>18</v>
      </c>
      <c r="D219" s="81">
        <f>E219+F219+G219+H219+I219+J219</f>
        <v>420</v>
      </c>
      <c r="E219" s="81">
        <v>0</v>
      </c>
      <c r="F219" s="81">
        <v>0</v>
      </c>
      <c r="G219" s="81">
        <v>0</v>
      </c>
      <c r="H219" s="81">
        <f>H225+H231</f>
        <v>140</v>
      </c>
      <c r="I219" s="81">
        <f t="shared" ref="I219:J219" si="86">I225+I231</f>
        <v>140</v>
      </c>
      <c r="J219" s="81">
        <f t="shared" si="86"/>
        <v>140</v>
      </c>
      <c r="K219" s="33">
        <f t="shared" si="1"/>
        <v>420</v>
      </c>
    </row>
    <row r="220" spans="1:11" s="23" customFormat="1" ht="50.25" customHeight="1" x14ac:dyDescent="0.2">
      <c r="A220" s="157"/>
      <c r="B220" s="156" t="s">
        <v>41</v>
      </c>
      <c r="C220" s="22" t="s">
        <v>10</v>
      </c>
      <c r="D220" s="80">
        <f>D223+D224+D225</f>
        <v>300</v>
      </c>
      <c r="E220" s="80">
        <v>0</v>
      </c>
      <c r="F220" s="80">
        <v>0</v>
      </c>
      <c r="G220" s="80">
        <v>0</v>
      </c>
      <c r="H220" s="80">
        <f>H223+H224+H225</f>
        <v>100</v>
      </c>
      <c r="I220" s="80">
        <f t="shared" ref="I220:J220" si="87">I223+I224+I225</f>
        <v>100</v>
      </c>
      <c r="J220" s="80">
        <f t="shared" si="87"/>
        <v>100</v>
      </c>
      <c r="K220" s="46">
        <f t="shared" si="1"/>
        <v>300</v>
      </c>
    </row>
    <row r="221" spans="1:11" s="3" customFormat="1" ht="23.25" customHeight="1" x14ac:dyDescent="0.2">
      <c r="A221" s="158"/>
      <c r="B221" s="156"/>
      <c r="C221" s="1" t="s">
        <v>8</v>
      </c>
      <c r="D221" s="81"/>
      <c r="E221" s="81"/>
      <c r="F221" s="81"/>
      <c r="G221" s="81"/>
      <c r="H221" s="81"/>
      <c r="I221" s="81"/>
      <c r="J221" s="81"/>
      <c r="K221" s="33">
        <f t="shared" si="1"/>
        <v>0</v>
      </c>
    </row>
    <row r="222" spans="1:11" s="3" customFormat="1" ht="23.25" customHeight="1" x14ac:dyDescent="0.2">
      <c r="A222" s="158"/>
      <c r="B222" s="156"/>
      <c r="C222" s="1" t="s">
        <v>91</v>
      </c>
      <c r="D222" s="81"/>
      <c r="E222" s="81"/>
      <c r="F222" s="81"/>
      <c r="G222" s="81"/>
      <c r="H222" s="81"/>
      <c r="I222" s="81"/>
      <c r="J222" s="81"/>
      <c r="K222" s="33"/>
    </row>
    <row r="223" spans="1:11" s="3" customFormat="1" ht="50.25" customHeight="1" x14ac:dyDescent="0.2">
      <c r="A223" s="158"/>
      <c r="B223" s="156"/>
      <c r="C223" s="1" t="s">
        <v>9</v>
      </c>
      <c r="D223" s="81">
        <f>E223+F223+G223+H223+I223+J223</f>
        <v>90</v>
      </c>
      <c r="E223" s="81">
        <v>0</v>
      </c>
      <c r="F223" s="81">
        <v>0</v>
      </c>
      <c r="G223" s="81">
        <v>0</v>
      </c>
      <c r="H223" s="81">
        <v>30</v>
      </c>
      <c r="I223" s="81">
        <v>30</v>
      </c>
      <c r="J223" s="81">
        <v>30</v>
      </c>
      <c r="K223" s="33">
        <f t="shared" si="1"/>
        <v>90</v>
      </c>
    </row>
    <row r="224" spans="1:11" s="3" customFormat="1" ht="50.25" customHeight="1" x14ac:dyDescent="0.2">
      <c r="A224" s="158"/>
      <c r="B224" s="156"/>
      <c r="C224" s="1" t="s">
        <v>17</v>
      </c>
      <c r="D224" s="81">
        <f>E224+F224+G224+H224+I224+J224</f>
        <v>0</v>
      </c>
      <c r="E224" s="81">
        <v>0</v>
      </c>
      <c r="F224" s="81">
        <v>0</v>
      </c>
      <c r="G224" s="81">
        <v>0</v>
      </c>
      <c r="H224" s="81">
        <v>0</v>
      </c>
      <c r="I224" s="81">
        <v>0</v>
      </c>
      <c r="J224" s="81">
        <v>0</v>
      </c>
      <c r="K224" s="33">
        <f t="shared" si="1"/>
        <v>0</v>
      </c>
    </row>
    <row r="225" spans="1:11" s="3" customFormat="1" ht="140.25" customHeight="1" x14ac:dyDescent="0.2">
      <c r="A225" s="158"/>
      <c r="B225" s="156"/>
      <c r="C225" s="1" t="s">
        <v>18</v>
      </c>
      <c r="D225" s="81">
        <f>E225+F225+G225+H225+I225+J225</f>
        <v>210</v>
      </c>
      <c r="E225" s="81">
        <v>0</v>
      </c>
      <c r="F225" s="81">
        <v>0</v>
      </c>
      <c r="G225" s="81">
        <v>0</v>
      </c>
      <c r="H225" s="81">
        <v>70</v>
      </c>
      <c r="I225" s="81">
        <v>70</v>
      </c>
      <c r="J225" s="81">
        <v>70</v>
      </c>
      <c r="K225" s="33">
        <f t="shared" si="1"/>
        <v>210</v>
      </c>
    </row>
    <row r="226" spans="1:11" s="23" customFormat="1" ht="90.75" customHeight="1" x14ac:dyDescent="0.2">
      <c r="A226" s="158"/>
      <c r="B226" s="156" t="s">
        <v>31</v>
      </c>
      <c r="C226" s="22" t="s">
        <v>10</v>
      </c>
      <c r="D226" s="80">
        <f>D229+D230+D231</f>
        <v>300</v>
      </c>
      <c r="E226" s="80">
        <v>0</v>
      </c>
      <c r="F226" s="80">
        <v>0</v>
      </c>
      <c r="G226" s="80">
        <v>0</v>
      </c>
      <c r="H226" s="80">
        <f>H229+H230+H231</f>
        <v>100</v>
      </c>
      <c r="I226" s="80">
        <f t="shared" ref="I226:J226" si="88">I229+I230+I231</f>
        <v>100</v>
      </c>
      <c r="J226" s="80">
        <f t="shared" si="88"/>
        <v>100</v>
      </c>
      <c r="K226" s="46">
        <f t="shared" si="1"/>
        <v>300</v>
      </c>
    </row>
    <row r="227" spans="1:11" s="3" customFormat="1" ht="19.5" customHeight="1" x14ac:dyDescent="0.2">
      <c r="A227" s="158"/>
      <c r="B227" s="159"/>
      <c r="C227" s="1" t="s">
        <v>8</v>
      </c>
      <c r="D227" s="81"/>
      <c r="E227" s="81"/>
      <c r="F227" s="81"/>
      <c r="G227" s="81"/>
      <c r="H227" s="81"/>
      <c r="I227" s="81"/>
      <c r="J227" s="81"/>
      <c r="K227" s="33">
        <f t="shared" si="1"/>
        <v>0</v>
      </c>
    </row>
    <row r="228" spans="1:11" s="3" customFormat="1" ht="19.5" customHeight="1" x14ac:dyDescent="0.2">
      <c r="A228" s="158"/>
      <c r="B228" s="159"/>
      <c r="C228" s="1" t="s">
        <v>91</v>
      </c>
      <c r="D228" s="81"/>
      <c r="E228" s="81"/>
      <c r="F228" s="81"/>
      <c r="G228" s="81"/>
      <c r="H228" s="81"/>
      <c r="I228" s="81"/>
      <c r="J228" s="81"/>
      <c r="K228" s="33"/>
    </row>
    <row r="229" spans="1:11" s="3" customFormat="1" ht="58.5" customHeight="1" x14ac:dyDescent="0.2">
      <c r="A229" s="158"/>
      <c r="B229" s="159"/>
      <c r="C229" s="1" t="s">
        <v>9</v>
      </c>
      <c r="D229" s="81">
        <f>E229+F229+G229+H229+I229+J229</f>
        <v>90</v>
      </c>
      <c r="E229" s="81">
        <v>0</v>
      </c>
      <c r="F229" s="81">
        <v>0</v>
      </c>
      <c r="G229" s="81">
        <v>0</v>
      </c>
      <c r="H229" s="81">
        <v>30</v>
      </c>
      <c r="I229" s="81">
        <v>30</v>
      </c>
      <c r="J229" s="81">
        <v>30</v>
      </c>
      <c r="K229" s="33">
        <f t="shared" ref="K229:K231" si="89">E229+F229+G229+H229+I229+J229</f>
        <v>90</v>
      </c>
    </row>
    <row r="230" spans="1:11" s="3" customFormat="1" ht="58.5" customHeight="1" x14ac:dyDescent="0.2">
      <c r="A230" s="158"/>
      <c r="B230" s="159"/>
      <c r="C230" s="1" t="s">
        <v>17</v>
      </c>
      <c r="D230" s="81">
        <f>E230+F230+G230+H230+I230+J230</f>
        <v>0</v>
      </c>
      <c r="E230" s="81">
        <v>0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33">
        <f t="shared" si="89"/>
        <v>0</v>
      </c>
    </row>
    <row r="231" spans="1:11" s="3" customFormat="1" ht="120" customHeight="1" x14ac:dyDescent="0.2">
      <c r="A231" s="158"/>
      <c r="B231" s="159"/>
      <c r="C231" s="1" t="s">
        <v>18</v>
      </c>
      <c r="D231" s="81">
        <f>E231+F231+G231+H231+I231+J231</f>
        <v>210</v>
      </c>
      <c r="E231" s="81">
        <v>0</v>
      </c>
      <c r="F231" s="81">
        <v>0</v>
      </c>
      <c r="G231" s="81">
        <v>0</v>
      </c>
      <c r="H231" s="81">
        <v>70</v>
      </c>
      <c r="I231" s="81">
        <v>70</v>
      </c>
      <c r="J231" s="81">
        <v>70</v>
      </c>
      <c r="K231" s="33">
        <f t="shared" si="89"/>
        <v>210</v>
      </c>
    </row>
  </sheetData>
  <mergeCells count="79">
    <mergeCell ref="F2:J2"/>
    <mergeCell ref="E3:J3"/>
    <mergeCell ref="A5:J5"/>
    <mergeCell ref="A6:J6"/>
    <mergeCell ref="A8:A9"/>
    <mergeCell ref="B8:B9"/>
    <mergeCell ref="C8:C9"/>
    <mergeCell ref="E8:J8"/>
    <mergeCell ref="A11:A16"/>
    <mergeCell ref="B11:B16"/>
    <mergeCell ref="A17:A22"/>
    <mergeCell ref="B17:B22"/>
    <mergeCell ref="A24:A29"/>
    <mergeCell ref="B24:B29"/>
    <mergeCell ref="A30:A35"/>
    <mergeCell ref="B30:B35"/>
    <mergeCell ref="A36:A41"/>
    <mergeCell ref="B36:B41"/>
    <mergeCell ref="A42:A47"/>
    <mergeCell ref="B42:B47"/>
    <mergeCell ref="A49:A54"/>
    <mergeCell ref="B49:B54"/>
    <mergeCell ref="A56:A61"/>
    <mergeCell ref="B56:B61"/>
    <mergeCell ref="A62:A67"/>
    <mergeCell ref="B62:B67"/>
    <mergeCell ref="A68:A73"/>
    <mergeCell ref="B68:B73"/>
    <mergeCell ref="A74:A79"/>
    <mergeCell ref="B74:B79"/>
    <mergeCell ref="A80:A85"/>
    <mergeCell ref="B80:B85"/>
    <mergeCell ref="A86:A91"/>
    <mergeCell ref="B86:B91"/>
    <mergeCell ref="A92:A97"/>
    <mergeCell ref="B92:B97"/>
    <mergeCell ref="A98:A103"/>
    <mergeCell ref="B98:B103"/>
    <mergeCell ref="A104:A109"/>
    <mergeCell ref="B104:B109"/>
    <mergeCell ref="A110:A115"/>
    <mergeCell ref="B110:B115"/>
    <mergeCell ref="A116:A121"/>
    <mergeCell ref="B116:B121"/>
    <mergeCell ref="A122:A127"/>
    <mergeCell ref="B122:B127"/>
    <mergeCell ref="A128:A133"/>
    <mergeCell ref="B128:B133"/>
    <mergeCell ref="A134:A139"/>
    <mergeCell ref="B134:B139"/>
    <mergeCell ref="A140:A145"/>
    <mergeCell ref="B140:B145"/>
    <mergeCell ref="A146:A151"/>
    <mergeCell ref="B146:B151"/>
    <mergeCell ref="A152:A157"/>
    <mergeCell ref="B152:B157"/>
    <mergeCell ref="A158:A163"/>
    <mergeCell ref="B158:B163"/>
    <mergeCell ref="A164:A169"/>
    <mergeCell ref="B164:B169"/>
    <mergeCell ref="A171:A176"/>
    <mergeCell ref="B171:B176"/>
    <mergeCell ref="A177:A182"/>
    <mergeCell ref="B177:B182"/>
    <mergeCell ref="A183:A188"/>
    <mergeCell ref="B183:B188"/>
    <mergeCell ref="A189:A194"/>
    <mergeCell ref="B189:B194"/>
    <mergeCell ref="A195:A200"/>
    <mergeCell ref="B195:B200"/>
    <mergeCell ref="A201:A206"/>
    <mergeCell ref="B201:B206"/>
    <mergeCell ref="A207:A212"/>
    <mergeCell ref="B207:B212"/>
    <mergeCell ref="A214:A219"/>
    <mergeCell ref="B214:B219"/>
    <mergeCell ref="A220:A231"/>
    <mergeCell ref="B220:B225"/>
    <mergeCell ref="B226:B231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H3" sqref="H3:H6"/>
    </sheetView>
  </sheetViews>
  <sheetFormatPr defaultRowHeight="14.25" x14ac:dyDescent="0.2"/>
  <sheetData>
    <row r="2" spans="1:8" x14ac:dyDescent="0.2">
      <c r="A2">
        <v>874.69</v>
      </c>
      <c r="C2">
        <v>1106.46</v>
      </c>
      <c r="E2">
        <v>1137.4100000000001</v>
      </c>
      <c r="G2">
        <v>1583.41</v>
      </c>
    </row>
    <row r="3" spans="1:8" x14ac:dyDescent="0.2">
      <c r="A3" s="61">
        <f>A2*70%</f>
        <v>612.28300000000002</v>
      </c>
      <c r="B3">
        <v>612.28</v>
      </c>
      <c r="C3" s="61">
        <f>C2*70%</f>
        <v>774.52199999999993</v>
      </c>
      <c r="D3">
        <v>774.52</v>
      </c>
      <c r="E3" s="61">
        <f>E2*70%</f>
        <v>796.18700000000001</v>
      </c>
      <c r="F3">
        <v>796.19</v>
      </c>
      <c r="G3" s="61">
        <f>G2*70%</f>
        <v>1108.3869999999999</v>
      </c>
      <c r="H3">
        <v>1108.3900000000001</v>
      </c>
    </row>
    <row r="4" spans="1:8" x14ac:dyDescent="0.2">
      <c r="A4" s="61">
        <f>A2*1%</f>
        <v>8.7469000000000001</v>
      </c>
      <c r="B4">
        <v>8.75</v>
      </c>
      <c r="C4" s="61">
        <f>C2*1%</f>
        <v>11.0646</v>
      </c>
      <c r="D4">
        <v>11.06</v>
      </c>
      <c r="E4" s="61">
        <f>E2*1%</f>
        <v>11.3741</v>
      </c>
      <c r="F4">
        <v>11.37</v>
      </c>
      <c r="G4" s="61">
        <f>G2*1%</f>
        <v>15.834100000000001</v>
      </c>
      <c r="H4">
        <v>15.83</v>
      </c>
    </row>
    <row r="5" spans="1:8" x14ac:dyDescent="0.2">
      <c r="A5" s="61">
        <f>A2*29%</f>
        <v>253.6601</v>
      </c>
      <c r="B5">
        <v>253.66</v>
      </c>
      <c r="C5" s="61">
        <f>C2*29%</f>
        <v>320.8734</v>
      </c>
      <c r="D5">
        <v>320.88</v>
      </c>
      <c r="E5" s="61">
        <f>E2*29%</f>
        <v>329.84890000000001</v>
      </c>
      <c r="F5">
        <v>329.85</v>
      </c>
      <c r="G5" s="61">
        <f>G2*29%</f>
        <v>459.18889999999999</v>
      </c>
      <c r="H5">
        <v>459.19</v>
      </c>
    </row>
    <row r="6" spans="1:8" x14ac:dyDescent="0.2">
      <c r="A6" s="61">
        <f>A3+A4+A5</f>
        <v>874.69</v>
      </c>
      <c r="B6">
        <f>SUM(B3:B5)</f>
        <v>874.68999999999994</v>
      </c>
      <c r="C6" s="61">
        <f>C3+C4+C5</f>
        <v>1106.46</v>
      </c>
      <c r="D6">
        <f>SUM(D3:D5)</f>
        <v>1106.46</v>
      </c>
      <c r="E6" s="61">
        <f>E3+E4+E5</f>
        <v>1137.4100000000001</v>
      </c>
      <c r="F6">
        <f>SUM(F3:F5)</f>
        <v>1137.4100000000001</v>
      </c>
      <c r="G6" s="61">
        <f>G3+G4+G5</f>
        <v>1583.4099999999999</v>
      </c>
      <c r="H6">
        <f>SUM(H3:H5)</f>
        <v>1583.41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Лист1 (2)</vt:lpstr>
      <vt:lpstr>Лист2</vt:lpstr>
      <vt:lpstr>Лист1!sub_1115</vt:lpstr>
      <vt:lpstr>'Лист1 (2)'!sub_1115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инвест1</dc:creator>
  <cp:lastModifiedBy>Luda</cp:lastModifiedBy>
  <cp:lastPrinted>2025-02-14T11:50:19Z</cp:lastPrinted>
  <dcterms:created xsi:type="dcterms:W3CDTF">2019-04-09T13:13:41Z</dcterms:created>
  <dcterms:modified xsi:type="dcterms:W3CDTF">2025-02-14T11:51:15Z</dcterms:modified>
</cp:coreProperties>
</file>